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งบรายละเอียด" sheetId="1" r:id="rId1"/>
    <sheet name="งบทดลอง" sheetId="2" r:id="rId2"/>
    <sheet name="งบกระแสเงินสด" sheetId="3" r:id="rId3"/>
    <sheet name="งบรับจ่ายเงินสด" sheetId="4" r:id="rId4"/>
    <sheet name="งบรับจ่ายเงินสด (เริ่ม พ.ค.)" sheetId="5" r:id="rId5"/>
    <sheet name="หมายเหตุ 1 " sheetId="6" r:id="rId6"/>
    <sheet name="หมายเหตุ  2-3" sheetId="7" r:id="rId7"/>
  </sheets>
  <definedNames/>
  <calcPr fullCalcOnLoad="1"/>
</workbook>
</file>

<file path=xl/comments2.xml><?xml version="1.0" encoding="utf-8"?>
<comments xmlns="http://schemas.openxmlformats.org/spreadsheetml/2006/main">
  <authors>
    <author>ผู้สร้าง</author>
  </authors>
  <commentList>
    <comment ref="C278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316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354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  <comment ref="C392" authorId="0">
      <text>
        <r>
          <rPr>
            <b/>
            <sz val="8"/>
            <rFont val="Tahoma"/>
            <family val="2"/>
          </rPr>
          <t xml:space="preserve">ผู้สร้าง:
</t>
        </r>
      </text>
    </comment>
  </commentList>
</comments>
</file>

<file path=xl/sharedStrings.xml><?xml version="1.0" encoding="utf-8"?>
<sst xmlns="http://schemas.openxmlformats.org/spreadsheetml/2006/main" count="3258" uniqueCount="362">
  <si>
    <t>รายการ</t>
  </si>
  <si>
    <t>รหัสบัญชี</t>
  </si>
  <si>
    <t>เดบิท</t>
  </si>
  <si>
    <t>เครดิต</t>
  </si>
  <si>
    <t>ลูกหนี้เงินยืมสะสม</t>
  </si>
  <si>
    <t>ลูกหนี้เงินยืมงบประมาณ</t>
  </si>
  <si>
    <t>ค่าใช้สอย</t>
  </si>
  <si>
    <t>งบกลาง</t>
  </si>
  <si>
    <t xml:space="preserve"> </t>
  </si>
  <si>
    <t>เงินเดือน</t>
  </si>
  <si>
    <t>รายจ่ายรอจ่าย</t>
  </si>
  <si>
    <t>ค่าตอบแทน</t>
  </si>
  <si>
    <t>รายจ่ายค้างจ่าย</t>
  </si>
  <si>
    <t>เงินสะสม</t>
  </si>
  <si>
    <t>เงินอุดหนุนทั่วไป</t>
  </si>
  <si>
    <t>ค่าจ้างประจำ</t>
  </si>
  <si>
    <t>ค่าจ้างชั่วคราว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</si>
  <si>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</si>
  <si>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</si>
  <si>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</si>
  <si>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</si>
  <si>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</si>
  <si>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</si>
  <si>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รายได้เบ็ดเตล็ด</t>
  </si>
  <si>
    <t>เทศบาลตำบลบ้านเหลื่อม</t>
  </si>
  <si>
    <t>งบทดลอง</t>
  </si>
  <si>
    <t>เงินสด</t>
  </si>
  <si>
    <t>เงินฝากธนาคาร  กรุงไทย  ประเภท - กระแสรายวัน</t>
  </si>
  <si>
    <t>เงินฝากธนาคาร  กรุงไทย  ประเภท - ออมทรัพย์</t>
  </si>
  <si>
    <t>เงินฝาก  ธกส.  ประเภท - กระแสรายวัน</t>
  </si>
  <si>
    <t>เงินฝาก  ธกส.  ประเภท - ออมทรัพย์</t>
  </si>
  <si>
    <t>เงินยืมงบประมาณ</t>
  </si>
  <si>
    <t>เงินยืมเงินสะสม</t>
  </si>
  <si>
    <t>รายรับ  (หมายเหตุ  1)</t>
  </si>
  <si>
    <t>เงินรับฝาก  (หมายเหตุ  2)</t>
  </si>
  <si>
    <t>เงินทุนสำรองเงินสะสม</t>
  </si>
  <si>
    <t xml:space="preserve">                                                                          …………………………….</t>
  </si>
  <si>
    <t>นายกเทศมนตรีตำบลบ้านเหลื่อม</t>
  </si>
  <si>
    <t>ปลัดเทศบาลตำบลบ้านเหลื่อม</t>
  </si>
  <si>
    <t>รวม</t>
  </si>
  <si>
    <t>หมายเหตุ  1</t>
  </si>
  <si>
    <t>รายรับจริงประกอบงบทดลองและรายงานรับ - จ่ายเงินสด</t>
  </si>
  <si>
    <t>รหัส</t>
  </si>
  <si>
    <t>ประมาณการ</t>
  </si>
  <si>
    <t>เดือนนี้</t>
  </si>
  <si>
    <t>รับจริง</t>
  </si>
  <si>
    <t>บัญชี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</si>
  <si>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</si>
  <si>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</si>
  <si>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</si>
  <si>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</si>
  <si>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</si>
  <si>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อากรการฆ่าสัตว์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</si>
  <si>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</si>
  <si>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</si>
  <si>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</si>
  <si>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</si>
  <si>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</si>
  <si>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</si>
  <si>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</si>
  <si>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หมวดรายได้เบ็ดเตล็ด</t>
  </si>
  <si>
    <t xml:space="preserve"> รวม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</si>
  <si>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</si>
  <si>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</si>
  <si>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</si>
  <si>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</si>
  <si>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</si>
  <si>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รายได้ที่รัฐบาลอุดหนุนให้องค์กรปกครองส่วนท้องถิ่น</t>
  </si>
  <si>
    <t>รวมทั้งสิ้น</t>
  </si>
  <si>
    <t>รายละเอียด  ประกอบงบทดลองและรายงาน รับ  -  จ่ายเงินสด</t>
  </si>
  <si>
    <r>
      <t>เงินรับฝาก</t>
    </r>
    <r>
      <rPr>
        <b/>
        <sz val="16"/>
        <rFont val="AngsanaUPC"/>
        <family val="1"/>
      </rPr>
      <t xml:space="preserve">   (หมายเหตุ  2)</t>
    </r>
  </si>
  <si>
    <t>ยอดยกมา</t>
  </si>
  <si>
    <t>รับ</t>
  </si>
  <si>
    <t>จ่าย</t>
  </si>
  <si>
    <t>คงเหลือยกไป</t>
  </si>
  <si>
    <t>ภาษีหัก  ณ  ที่จ่าย</t>
  </si>
  <si>
    <t>ประกันสัญญา</t>
  </si>
  <si>
    <t>เงินหลักประกันซอง</t>
  </si>
  <si>
    <t>ส่วนลด  5%</t>
  </si>
  <si>
    <r>
      <t>รายจ่ายค้างจ่าย</t>
    </r>
    <r>
      <rPr>
        <b/>
        <sz val="16"/>
        <rFont val="AngsanaUPC"/>
        <family val="1"/>
      </rPr>
      <t xml:space="preserve">   (หมายเหตุ  3)</t>
    </r>
  </si>
  <si>
    <t>หมวดที่จ่าย</t>
  </si>
  <si>
    <t>จำนวนเงิน</t>
  </si>
  <si>
    <t>รายงาน  รับ  -  จ่าย  เงินสด</t>
  </si>
  <si>
    <t>จนถึงปัจจุบัน</t>
  </si>
  <si>
    <t>เกิดขึ้นจริง</t>
  </si>
  <si>
    <t>บาท</t>
  </si>
  <si>
    <t xml:space="preserve">  ยอดยกมา</t>
  </si>
  <si>
    <r>
      <t xml:space="preserve">  </t>
    </r>
    <r>
      <rPr>
        <b/>
        <u val="single"/>
        <sz val="16"/>
        <rFont val="AngsanaUPC"/>
        <family val="1"/>
      </rPr>
      <t>รายรับ</t>
    </r>
    <r>
      <rPr>
        <b/>
        <sz val="16"/>
        <rFont val="AngsanaUPC"/>
        <family val="1"/>
      </rPr>
      <t xml:space="preserve">  (หมายเหตุ  1)</t>
    </r>
  </si>
  <si>
    <t>ภาษีอากร</t>
  </si>
  <si>
    <t>ค่าธรรมเนียม  ค่าปรับและใบอนุญาต</t>
  </si>
  <si>
    <t>รายได้จากทรัพย์สิน</t>
  </si>
  <si>
    <t>ภาษีจัดสรร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</si>
  <si>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</si>
  <si>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</si>
  <si>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</si>
  <si>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</si>
  <si>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</si>
  <si>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        รายจ่าย</t>
  </si>
  <si>
    <t>-    ต่ำกว่า</t>
  </si>
  <si>
    <t>ยอดยกไป</t>
  </si>
  <si>
    <t>รายงานกระแสเงินสด</t>
  </si>
  <si>
    <t>รายรับ</t>
  </si>
  <si>
    <t xml:space="preserve">                     เดือนนี้</t>
  </si>
  <si>
    <t>ตั้งแต่ต้นปีจนถึงปัจจุบัน</t>
  </si>
  <si>
    <t>รับเงินรายรับ</t>
  </si>
  <si>
    <t>รับเงินอุดหนุนทั่วไป</t>
  </si>
  <si>
    <t>รับเงินรับฝาก</t>
  </si>
  <si>
    <t>จ่ายเงินตามงบประมาณ</t>
  </si>
  <si>
    <t>จ่ายเงินรับฝาก</t>
  </si>
  <si>
    <t>เงินยืมสะสม</t>
  </si>
  <si>
    <t>รับสูงหรือ (ต่ำ) กว่าจ่าย</t>
  </si>
  <si>
    <t xml:space="preserve">                                                  .………………………..นายกเทศมนตรีตำบลบ้านเหลื่อม</t>
  </si>
  <si>
    <t xml:space="preserve">                                              .………………………ปลัดเทศบาลตำบลบ้านเหลื่อม</t>
  </si>
  <si>
    <t>หัวหน้าฝ่ายบริหารงานคลัง</t>
  </si>
  <si>
    <t xml:space="preserve">                                        .………………………หัวหน้าฝ่ายบริหารงานคลัง</t>
  </si>
  <si>
    <t>เงินฝาก  ก.ส.ท.</t>
  </si>
  <si>
    <t>เงินรับฝากประกันสังคม</t>
  </si>
  <si>
    <t>เงินรับฝากสหกรณ์ออมทรัพย์</t>
  </si>
  <si>
    <t>เงินรับฝากสหกรณ์ออมทรัพย์จังหวัด</t>
  </si>
  <si>
    <t>รายละเอียดประกอบงบทดลอง</t>
  </si>
  <si>
    <t>รายละเอียด  1  งบกลาง</t>
  </si>
  <si>
    <t xml:space="preserve">  -  จ่ายจากเงินรายรับ</t>
  </si>
  <si>
    <t xml:space="preserve">  แยกเป็น          1.  เบี้ยยังชีพผู้สูงอายุ</t>
  </si>
  <si>
    <t xml:space="preserve">                           2.  เบี้ยยังชีพผู้พิการ</t>
  </si>
  <si>
    <t xml:space="preserve">                           3.  ประกันสังคมศูนย์พัฒนาเด็กเล็ก</t>
  </si>
  <si>
    <t>รายละเอียด  2  เงินเดือน</t>
  </si>
  <si>
    <t>งบกลาง  (รายละเอียด 1)</t>
  </si>
  <si>
    <t>เงินฝากธนาคารออมสิน</t>
  </si>
  <si>
    <t>เงินรับฝากธนาคารกรุงไทย</t>
  </si>
  <si>
    <t>ณ  วันที่  31  ตุลาคม  2557</t>
  </si>
  <si>
    <t xml:space="preserve">เงินฝาก  ก.ส.ท. </t>
  </si>
  <si>
    <t>ประจำเดือน   ตุลาคม  2557</t>
  </si>
  <si>
    <t xml:space="preserve">              เดือน   ตุลาคม   2557</t>
  </si>
  <si>
    <t xml:space="preserve">                  ปีงบประมาณ  2558</t>
  </si>
  <si>
    <t>เงินอุดหนุนทั่วไป(สนับสนุนบริหารจัดการ)</t>
  </si>
  <si>
    <t xml:space="preserve">เพียงวันที่  31  ตุลาคม  2557 </t>
  </si>
  <si>
    <t>เงินอุดหนุนทั่วไปสนับสนุนบริหารจัดการ</t>
  </si>
  <si>
    <t>ณ  วันที่  30  พฤศจิกายน  2557</t>
  </si>
  <si>
    <t>ประจำเดือน   พฤศจิกายน  2557</t>
  </si>
  <si>
    <t xml:space="preserve">  -  จ่ายจากเงินอุดหนุนทั่วไประบุวัตถุประสงค์</t>
  </si>
  <si>
    <t xml:space="preserve">              เดือน   พฤศจิกายน   2557</t>
  </si>
  <si>
    <t>เงินอุดหนุนทั่วไประบุวัตถุประสงค์</t>
  </si>
  <si>
    <t xml:space="preserve">เพียงวันที่  30  พฤศจิกายน  2557 </t>
  </si>
  <si>
    <t>เงินฝาก   ก.ส.ท.</t>
  </si>
  <si>
    <t>ประจำเดือน   ธันวาคม  2557</t>
  </si>
  <si>
    <t>เงินเดือน  (รายละเอียด 2)</t>
  </si>
  <si>
    <t>รายละเอียด  3 ค่าจ้างชั่วคราว</t>
  </si>
  <si>
    <t>ค่าจ้างชั่วคราว (รายละเอียด 3)</t>
  </si>
  <si>
    <t>ณ  วันที่  30  ธันวาคม  2557</t>
  </si>
  <si>
    <t>เดือน  ธันวาคม  2557</t>
  </si>
  <si>
    <t xml:space="preserve">              เดือน   ธันวาคม   2557</t>
  </si>
  <si>
    <t xml:space="preserve">เพียงวันที่  30  ธันวาคม  2557 </t>
  </si>
  <si>
    <t>เงินเกินบัญชี</t>
  </si>
  <si>
    <t>ประจำเดือน   มกราคม  2558</t>
  </si>
  <si>
    <t>เงินรับฝากค่าบริการทางการแพทย์</t>
  </si>
  <si>
    <t>เงินรับฝากกรมส่งเสริมการปกครองส่วนท้องถิ่น</t>
  </si>
  <si>
    <t>ณ  วันที่  30  มกราคม  2558</t>
  </si>
  <si>
    <t>เดือน  มกราคม  2558</t>
  </si>
  <si>
    <t xml:space="preserve">.............................หัวหน้าฝ่ายบริหารงานคลัง        ...................................ปลัดเทศบาล         ...................................นายกเทศมนตรี              </t>
  </si>
  <si>
    <t xml:space="preserve">              เดือน   มกราคม   2558</t>
  </si>
  <si>
    <t xml:space="preserve">เพียงวันที่  30  มกราคม  2558 </t>
  </si>
  <si>
    <t>ณ  วันที่  27  กุมภาพันธ์   2558</t>
  </si>
  <si>
    <t>ประจำเดือน  กุมภาพันธ์    2558</t>
  </si>
  <si>
    <t>เงินรับฝากเงินปันผลสหกรณ์</t>
  </si>
  <si>
    <t>เงินรับฝากค่าตอบแทนเจ้าหน้าที่สหกรณ์</t>
  </si>
  <si>
    <t>เดือน  กุมภาพันธ์    2558</t>
  </si>
  <si>
    <t xml:space="preserve">              เดือน   กุมภาพันธ์   2558</t>
  </si>
  <si>
    <t xml:space="preserve">เพียงวันที่  27   กุมภาพันธ์    2558 </t>
  </si>
  <si>
    <t>ประจำเดือน  มีนาคม    2558</t>
  </si>
  <si>
    <t>ณ  วันที่  มีนาคม   2558</t>
  </si>
  <si>
    <t xml:space="preserve">              เดือน   มีนาคม   2558</t>
  </si>
  <si>
    <t xml:space="preserve">เพียงวันที่  31  มีนาคม    2558 </t>
  </si>
  <si>
    <t>เดือน  มีนาคม   2558</t>
  </si>
  <si>
    <t>ลูกหนี้เงินสะสม</t>
  </si>
  <si>
    <t>ประจำเดือน  เมษายน    2558</t>
  </si>
  <si>
    <t>ณ  วันที่   เมษายน   2558</t>
  </si>
  <si>
    <t>เจ้าหนี้เงินสะเสม</t>
  </si>
  <si>
    <t>เดือน  เมษายน   2558</t>
  </si>
  <si>
    <t xml:space="preserve">ค่าที่ดินและสิ่งก่อสร้าง  (รายละเอียด 4)  </t>
  </si>
  <si>
    <t>รายละเอียด  4  ค่าที่ดินและสิ่งก่อสร้าง</t>
  </si>
  <si>
    <t xml:space="preserve">  -  จ่ายจากเงินอุดหนุนเฉพาะกิจ  (โครงการก่อสร้างผิวจราจร)</t>
  </si>
  <si>
    <t xml:space="preserve">  -  จ่ายจากเงินอุดหนุนทั่วไประบุวัตถุประสงค์  (โครงการก่อสร้างระบบฝังกลบขยะ)</t>
  </si>
  <si>
    <t xml:space="preserve">              เดือน   เมษายน   2558</t>
  </si>
  <si>
    <t>เงินอุดหนุนเฉพาะกิจ   (ก่อสร้างผิวจราจร)</t>
  </si>
  <si>
    <t xml:space="preserve">เพียงวันที่  30  เมษายน  2558 </t>
  </si>
  <si>
    <t>เงินอุดหนุนเฉพาะกิจ</t>
  </si>
  <si>
    <t xml:space="preserve">   ณ  วันที่   29  พฤษภาคม   2558</t>
  </si>
  <si>
    <t>(5) อากรรังนกอีแอ๋น</t>
  </si>
  <si>
    <t>(6) ภาษีบำรุง อบจ. จากการค้ายาสูบ</t>
  </si>
  <si>
    <t>(7) ภาษีบำรุง อบจ. จากการค้าน้ำมัน/ก๊าช</t>
  </si>
  <si>
    <t>หมวดค่าธรรมเนียม ค่าปรับ  และใบอนุญาต</t>
  </si>
  <si>
    <t>(1) ค่าธรรมเนียมเกี่ยวกับการฆ่าสัตว์และจำหน่ายเนื้อสัตว์</t>
  </si>
  <si>
    <t xml:space="preserve">(2) ค่าธรรมเนียมประทับตรารับรองให้จำหน่ายเนื้อสัตว์ </t>
  </si>
  <si>
    <t>(3) ค่าธรรมเนียมเกี่ยวกับใบอนุญาตการขายสุรา</t>
  </si>
  <si>
    <t>(4) ค่าธรรมเนียมเกี่ยวกับใบอนุญาตการพนัน</t>
  </si>
  <si>
    <t>(5) ค่าธรรมเนียมเกี่ยวกับการจัดระเบียบจอดยานยนต์</t>
  </si>
  <si>
    <t>(6) ค่าธรรมเนียมเกี่ยวกับการควบคุมอาคาร</t>
  </si>
  <si>
    <t>(7) ค่าธรรมเนียมเก็บและขนมูลฝอย</t>
  </si>
  <si>
    <t>(8) ค่าธรรมเนียมเก็บและขนอุจจาระหรือสิ่งปฏิกูล</t>
  </si>
  <si>
    <t>(9) ค่าธรรมเนียมในการออกหนังสือรับรองการแจ้งการงสถานที่</t>
  </si>
  <si>
    <t xml:space="preserve">      จำหน่ายอาหารหรือสะสมอาหาร</t>
  </si>
  <si>
    <t>(10) ค่าธรรมเนียมเกี่ยวกับการตั้งสุสานและฌาปณสถาน</t>
  </si>
  <si>
    <t>(11) ค่าธรรมเนียมปิด  โปรย  ติดตั้งแผ่นประกาศหรือแผ่นปลิว</t>
  </si>
  <si>
    <t xml:space="preserve">         เพื่อการโฆษณา</t>
  </si>
  <si>
    <t>(12) ค่าธรรมเนียมเกี่ยวกับการทะเบียนราษฎร</t>
  </si>
  <si>
    <t>(13) ค่าธรรมเนียมเกี่ยวกับบัตรประจำตัวประชาชน</t>
  </si>
  <si>
    <t>(14) ค่าธรรมเนียมการฉีดวัคซีน / ใบรับรองการฉีดวัคซีน</t>
  </si>
  <si>
    <t>(15) ค่าธรรมเนียมเกี่ยวกับโรคพิษสุนัขบ้า</t>
  </si>
  <si>
    <t>(16) ค่าธรรมเนียมเครื่องหมายประจำตัวสัตว์</t>
  </si>
  <si>
    <t>(17) ค่าธรรมเนียมตามประมวลกฎหมายที่ดินตามมาตรา  9</t>
  </si>
  <si>
    <t>(18) ค่าธรรมเนียมการขอรับใบอนุญาตเป็นผู้มีสิทธิทำรายงาน</t>
  </si>
  <si>
    <t>(19) ค่าธรรมเนียมใบอนุญาตเป็นผู้มีสิทธิทำรายงานผลกระทบ</t>
  </si>
  <si>
    <t xml:space="preserve">         ผลกระทบสิ่งแวดล้อม</t>
  </si>
  <si>
    <t xml:space="preserve">         สิ่งแวดล้อม</t>
  </si>
  <si>
    <t>(20) ค่าธรรมเนียมคำขอรับใบอนุญาตเป็นผู้ควบคุม</t>
  </si>
  <si>
    <t>(21) ค่าธรรมเนียมใบอนุญาตเป็นผู้ควบคุม</t>
  </si>
  <si>
    <t>(22) ค่าธรรมเนียมขอรับใบอนุญาตเป็นผู้รับจ้างให้บริการ</t>
  </si>
  <si>
    <t>(23) ค่าธรรมเนียมเป็นผู้รับจ้างให้บริการ</t>
  </si>
  <si>
    <t>(24) ค่าธรรมเนียมการแพทย์</t>
  </si>
  <si>
    <t>(25) ค่าธรรมเนียมเกี่ยวกับการส่งเสริมและรักษาคุณภาพสิ่งแวดล้อม</t>
  </si>
  <si>
    <t xml:space="preserve">          แห่งธรรมชาติ</t>
  </si>
  <si>
    <t>(26) ค่าธรรมเนียมเกี่ยวกับการบำบัดน้ำเสีย</t>
  </si>
  <si>
    <t>(27) ค่าธรรมเนียมเกี่ยวกับการบำบัดน้ำทิ้ง</t>
  </si>
  <si>
    <t>(28) ค่าธรรมเนียมจดทะเบียนพาณิชย์</t>
  </si>
  <si>
    <t>(29) ค่าธรรมเนียมกำจัดขยะมูลฝอย</t>
  </si>
  <si>
    <t>(30) ค่าธรรมเนียมบำรุง  อบจ.  จากผู้เข้าพักโรงแรม</t>
  </si>
  <si>
    <t xml:space="preserve">(31) ค่าธรรมเนียมอื่น ๆ </t>
  </si>
  <si>
    <t>(32) ค่าปรับผู้กระทำผิดกฏหมายการจัดระเบียบจอดยานยนต์</t>
  </si>
  <si>
    <t>(33) ค่าปรับผู้กระทำผิดกฎหมายจราจรทางบก</t>
  </si>
  <si>
    <t>(34) ค่าปรับผู้กระทำผิดกฎหมายการป้องกันและระงับอัคคีภัย</t>
  </si>
  <si>
    <t>(35) ค่าปรับผู้กระทำผิดกฎหมายรักษาความสะอาดและความเป็น</t>
  </si>
  <si>
    <t xml:space="preserve">         ระเบียบเรียบร้อยของบ้านเมือง</t>
  </si>
  <si>
    <t>(36) ค่าปรับผู้กระทำผิดกฎหมายการทะเบียนราษฎร</t>
  </si>
  <si>
    <t>(37) ค่าปรับผู้กระทำผิดกฎหมายบัตรประจำตัวประชาชน</t>
  </si>
  <si>
    <t>(38) ค่าปรับผู้กระทำผิดกฎหมายสาธารณสุข</t>
  </si>
  <si>
    <t>(39) ค่าปรับผู้กระทำผิดกฎหมายโรคพิษสุนัขบ้า</t>
  </si>
  <si>
    <t>(40) ค่าปรับผู้กระทำผิดกฎหมายและข้อบังคับท้องถิ่น</t>
  </si>
  <si>
    <t>(41) ค่าปรับการผิดสัญญา</t>
  </si>
  <si>
    <t>(42)ค่าปรับผู้กระทำผิดตาม  พ.ร.บ. ทะเบียนพาณิชย์</t>
  </si>
  <si>
    <t xml:space="preserve">(43) ค่าปรับอื่น ๆ </t>
  </si>
  <si>
    <t>(44) ค่าใบอนุญาตรับทำการเก็บ ขน  สิ่งปฏิกูล  หรือมูลฝอย</t>
  </si>
  <si>
    <t>(45) ค่าใบอนุญาตรับทำการกำจัดสิ่งปฏิกูลหรือมูลฝอย</t>
  </si>
  <si>
    <t>(46) ค่าใบอนุญาตประกอบการค้าสำหรับกิจการที่เป็นอันตราย</t>
  </si>
  <si>
    <t xml:space="preserve">          ต่อสุขภาพ</t>
  </si>
  <si>
    <t>(47) ค่าใบอนุญาตจัดตั้งสถานที่จำหน่ายอาหารหรือสถานที่สะสม</t>
  </si>
  <si>
    <t xml:space="preserve">          อาหารในครัวหรือพื้นที่ใด ซึ่งมีพื้นที่เกิน  200  ตารางเมตร</t>
  </si>
  <si>
    <t>(48) ค่าใบอนุญาตจำหน่ายสินค้าในที่หรือทางสาธารณะ</t>
  </si>
  <si>
    <t>(49) ค่าใบอนุญาตจัดตั้งตลาดเอกชน</t>
  </si>
  <si>
    <t>(50) ค่าใบอนุญาตเกี่ยวกับการควบคุมอาคาร</t>
  </si>
  <si>
    <t>(51) ค่าใบอนุญาตเกี่ยวกับการโฆษณาโดยใช้เครื่องขยายเสียง</t>
  </si>
  <si>
    <t xml:space="preserve">(52)  ค่าใบอนุญาตอื่นๆ </t>
  </si>
  <si>
    <t>(6) รายได้จากทรัพย์สินอื่นๆ   (ดอกเบี้ย  กสท.)</t>
  </si>
  <si>
    <t>(1) เงินช่วยเหลือจากการประปา</t>
  </si>
  <si>
    <t>(2) เงินช่วยเหลือจากสถานธนานุบาล</t>
  </si>
  <si>
    <t>(3) เงินช่วยเหลือท้องถิ่นจากกิจการเฉพาะการ</t>
  </si>
  <si>
    <t>(4) รายได้หรือเงินสะสมจากการโอนกิจการสาธารณูปโภคหรือ</t>
  </si>
  <si>
    <t xml:space="preserve">       การพาณิชย์</t>
  </si>
  <si>
    <t>(5) เงินช่วยเหลือกิจการโรงแรม</t>
  </si>
  <si>
    <t>(6) รายได้จากสาธารณูปโภคและการพาณิชย์</t>
  </si>
  <si>
    <t>(7) รายได้จากสาธารณูปโภคอื่นๆ</t>
  </si>
  <si>
    <t>(1) ค่าจำหน่ายเวชภัณฑ์</t>
  </si>
  <si>
    <t>(2) ค่าจำหน่ายเศษของ</t>
  </si>
  <si>
    <t>(3) เงินที่มีผู้อุทิศให้</t>
  </si>
  <si>
    <t>(4) ค่าขายแบบแปลน</t>
  </si>
  <si>
    <t>(5) ค่าเขียนแบบแปลน</t>
  </si>
  <si>
    <t>(6) ค่าจำหน่ายแบบพิมพ์และคำร้อง</t>
  </si>
  <si>
    <t>(7) ค่ารับรองสำเนาและถ่ายเอกสาร</t>
  </si>
  <si>
    <t>(8) ค่าสมัครสมาชิกห้องสมุด</t>
  </si>
  <si>
    <t>(9) รายได้เบ็ดเตล็ดอื่น ๆ</t>
  </si>
  <si>
    <t>(10) ค่าชดเชยปฏิบัติการฉุกเฉิน</t>
  </si>
  <si>
    <t>(2) รายได้จากทุนอื่นๆ</t>
  </si>
  <si>
    <t>(2) ภาษีมูลค่าเพิ่มตาม พ.ร.บ.  กำหนดแผนฯ</t>
  </si>
  <si>
    <t>(3) ภาษีมูลค่าเพิ่มตาม พ.ร.บ.  อบจ.ฯ  ร้อยละ 5</t>
  </si>
  <si>
    <t>(4) ภาษีมูลค่าเพิ่มตาม พ.ร.บ.  จัดสรรรายได้ฯ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</si>
  <si>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</si>
  <si>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</si>
  <si>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</si>
  <si>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</si>
  <si>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ภาษียาสูบ</t>
  </si>
  <si>
    <t>(10) อากรประมง</t>
  </si>
  <si>
    <t>(11) ค่าภาคหลวงและค่าธรรมเนียมตามใกฎหมายว่าด้วยป่าไม้</t>
  </si>
  <si>
    <t>(12) ค่าภาคหลวงแร่</t>
  </si>
  <si>
    <t>(13) ค่าภาคหลวงปิโตรเลียม</t>
  </si>
  <si>
    <t>(14) เงินที่เก็บตามกฎหมายว่าด้วยอุทยานแห่งชาติ</t>
  </si>
  <si>
    <t>(15) ค่าธรรมเนียมจดทะเบียนสิทธิและนิติกรรมตามประมวล</t>
  </si>
  <si>
    <t xml:space="preserve">         กฎหมายที่ดิน</t>
  </si>
  <si>
    <t>(16) อากรประทานบัตรและอาชญาบัตรประมง</t>
  </si>
  <si>
    <t>(17) ค่าธรรมเนียมและค่าใช้น้ำบาดาล</t>
  </si>
  <si>
    <t xml:space="preserve">(18) ภาษีจัดสรรอื่นๆ </t>
  </si>
  <si>
    <t>หมวดเงินอุดหนุนทั่วไป</t>
  </si>
  <si>
    <t>(1) เงินอุดหนุนทั่วไป  สำหรับ  อปท.  ที่มีการบริหารจัดการที่ดี</t>
  </si>
  <si>
    <t>(2) เงินอุดหนุนทั่วไป  สำหรับดำเนินการตามอำนาจหน้าที่และ</t>
  </si>
  <si>
    <t xml:space="preserve">       ภารกิจถ่ายโอนเลือกทำ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</si>
  <si>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</si>
  <si>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</si>
  <si>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(1) เงินอุดหนุนระบุวัตถุประสงค์/อุดหนุนเฉพาะกิจจากกรมส่งเสริม</t>
  </si>
  <si>
    <t xml:space="preserve">       การปกครองท้องถิ่น</t>
  </si>
  <si>
    <t>(2) เงินอุดหนุนระบุวัตถุประสงค์/อุดหนุนเฉพาะกิจจากหน่ายงานอื่น</t>
  </si>
  <si>
    <t>ณ  วันที่  พฤษภาคม   2558</t>
  </si>
  <si>
    <t>เงินฝากธนาคารออมสิน - ออมทรัพย์</t>
  </si>
  <si>
    <t>เงินฝากเงินทุนส่งเสริมกิจการเทศบาล</t>
  </si>
  <si>
    <t>ประจำเดือน   พฤษภาคม    2558</t>
  </si>
  <si>
    <t>ปีงบประมาณ  2558  ประจำเดือน  พฤษภาคม  2558</t>
  </si>
  <si>
    <t>เงินอุดหนุนระบุ</t>
  </si>
  <si>
    <t>วัตถุประสงค์/</t>
  </si>
  <si>
    <t>เฉพาะกิจ (บาท)</t>
  </si>
  <si>
    <t>(บาท)</t>
  </si>
  <si>
    <t>ที่เกิดขึ้นจริง</t>
  </si>
  <si>
    <t>เงินอุดหนุนระบุวัตถุประสงค์/เฉพาะกิจ</t>
  </si>
  <si>
    <r>
      <t xml:space="preserve">  </t>
    </r>
    <r>
      <rPr>
        <b/>
        <u val="single"/>
        <sz val="14"/>
        <rFont val="AngsanaUPC"/>
        <family val="1"/>
      </rPr>
      <t>รายรับ</t>
    </r>
    <r>
      <rPr>
        <b/>
        <sz val="14"/>
        <rFont val="AngsanaUPC"/>
        <family val="1"/>
      </rPr>
      <t xml:space="preserve">  (หมายเหตุ  1)</t>
    </r>
  </si>
  <si>
    <t xml:space="preserve">เงินเกินบัญชี  </t>
  </si>
  <si>
    <t>เดือน  พฤษภาคม   2558</t>
  </si>
  <si>
    <t>รายละเอียด  4  ค่าใช้สอย</t>
  </si>
  <si>
    <t>รายละเอียด  5  ค่าที่ดินและสิ่งก่อสร้าง</t>
  </si>
  <si>
    <t xml:space="preserve">ค่าที่ดินและสิ่งก่อสร้าง  (รายละเอียด 5)  </t>
  </si>
  <si>
    <t>ค่าใช้สอย  (รายละเอียด 4)</t>
  </si>
  <si>
    <t>เพียงวันที่  29  พฤษภาคม  2558</t>
  </si>
  <si>
    <t>เงินรับฝาก</t>
  </si>
  <si>
    <t>8,390.53</t>
  </si>
  <si>
    <t>........................นายกเทศมนตรีตำบลบ้านเหลื่อม       ...........................ปลัดเทศบาลตำบลบ้านเหลื่อม        ........................หัวหน้าฝ่ายบริหารงานคลัง</t>
  </si>
  <si>
    <t xml:space="preserve">   ณ  วันที่   30  มิถุนายน   2558</t>
  </si>
  <si>
    <t xml:space="preserve">  -  จ่ายจากเงินอุดหนุนทั่วไประบุวัตถุประสงค์  (โครงการก่อสร้างผิดจราจร)</t>
  </si>
  <si>
    <t>เจ้าหนี้เงินสะสม</t>
  </si>
  <si>
    <t>เดือน มิถุนายน   2558</t>
  </si>
  <si>
    <t>ประจำเดือน   มิถุนายน    2558</t>
  </si>
  <si>
    <t>ณ  วันที่  30  มิถุนายน   2558</t>
  </si>
  <si>
    <t>ผู้อำนวยการกองคลัง</t>
  </si>
  <si>
    <t>(9) ค่าธรรมเนียมในการออกหนังสือรับรองการแจ้งสถานที่</t>
  </si>
  <si>
    <t>ปีงบประมาณ  2558  ประจำเดือน  มิถุนายน  2558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</si>
  <si>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</si>
  <si>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เพียงวันที่  30  มิถุนายน  2558</t>
  </si>
  <si>
    <t xml:space="preserve">                                        .……...…………………ผู้อำนวยการกองคลัง</t>
  </si>
  <si>
    <t>........................นายกเทศมนตรีตำบลบ้านเหลื่อม       ...........................ปลัดเทศบาลตำบลบ้านเหลื่อม        ........................ผู้อำนวยการกองคลัง</t>
  </si>
  <si>
    <t xml:space="preserve">   ณ  วันที่   31  กรกฎาคม    2558</t>
  </si>
  <si>
    <t>ณ  วันที่  31  กรกฎาคม   2558</t>
  </si>
  <si>
    <t>ประจำเดือน   กรกฎาคม   2558</t>
  </si>
  <si>
    <t>เดือน   กรกฎาคม   2558</t>
  </si>
  <si>
    <t>ปีงบประมาณ  2558  ประจำเดือน  กรกฎาคม   2558</t>
  </si>
  <si>
    <t>เพียงวันที่  31  กรกฎาคม  2558</t>
  </si>
  <si>
    <t xml:space="preserve">   ณ  วันที่   31  สิงหาคม    2558</t>
  </si>
  <si>
    <t>ประจำเดือน   สิงหาคม   2558</t>
  </si>
  <si>
    <t>ณ  วันที่ 31  สิงหาคม  2558</t>
  </si>
  <si>
    <t>ปีงบประมาณ  2558  ประจำเดือน  สิงหาคม   2558</t>
  </si>
  <si>
    <t>เพียงวันที่  31  สิงหาคม  2558</t>
  </si>
  <si>
    <t>เงินขาดบัญชี</t>
  </si>
  <si>
    <t xml:space="preserve">   ณ  วันที่  30  กันยายน   2558</t>
  </si>
  <si>
    <t>ประจำเดือน   กันยายน   2558</t>
  </si>
  <si>
    <t>ณ  วันที่ 30  กันยายน  2558</t>
  </si>
  <si>
    <t xml:space="preserve">  แยกเป็น          1.  ค่าจัดการเรียนการสอน</t>
  </si>
  <si>
    <t xml:space="preserve">                         2.  ค่าดำเนินการปรับปรุงสภาพแวดล้อมที่อยู่อาศัย</t>
  </si>
  <si>
    <t xml:space="preserve"> แยกเป็น       1.  อุดหนุนเฉพาะกิจ  (โครงการก่อสร้างผิวจราจร)</t>
  </si>
  <si>
    <t>เดือน   กันยายน   2558</t>
  </si>
  <si>
    <t xml:space="preserve">                       2.  อุดหนุนทั่วไป  (โครงการก่อสร้างระบบฝังกลบขยะ)</t>
  </si>
  <si>
    <t xml:space="preserve">                       3.  อุดหนุนทั่วไป  (โครงการก่อสร้างผิดจราจร)</t>
  </si>
  <si>
    <t>ปีงบประมาณ  2558  ประจำเดือน  กันยายน   2558</t>
  </si>
  <si>
    <t>เพียงวันที่  30  กันยายน   2558</t>
  </si>
  <si>
    <t xml:space="preserve">                                              .………………………นายกเทศมนตรีตำบลบ้านเหลื่อม</t>
  </si>
  <si>
    <t xml:space="preserve">                                              .………………………ผู้อำนวยการกองคลัง</t>
  </si>
  <si>
    <t>งบทดลองก่อนปิดบัญชี</t>
  </si>
  <si>
    <t xml:space="preserve">  </t>
  </si>
  <si>
    <t>รายได้จากรัฐบาลค้างรับ</t>
  </si>
  <si>
    <t>รายรับจริงประกอบงบทดลองและรายงานรับ - จ่ายเงินสด  (สิ้นปี)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</si>
</sst>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00"/>
    <numFmt numFmtId="188" formatCode="0000"/>
    <numFmt numFmtId="189" formatCode="\(00\)"/>
    <numFmt numFmtId="190" formatCode="000,000.0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b/>
      <sz val="17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b/>
      <u val="single"/>
      <sz val="16"/>
      <name val="AngsanaUPC"/>
      <family val="1"/>
    </font>
    <font>
      <sz val="16"/>
      <color indexed="8"/>
      <name val="Tahoma"/>
      <family val="2"/>
    </font>
    <font>
      <b/>
      <sz val="20"/>
      <name val="AngsanaUPC"/>
      <family val="1"/>
    </font>
    <font>
      <sz val="15.5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b/>
      <sz val="16"/>
      <color indexed="8"/>
      <name val="Tahoma"/>
      <family val="2"/>
    </font>
    <font>
      <b/>
      <sz val="16"/>
      <name val="Algerian"/>
      <family val="5"/>
    </font>
    <font>
      <b/>
      <sz val="8"/>
      <name val="Tahoma"/>
      <family val="2"/>
    </font>
    <font>
      <sz val="14"/>
      <color indexed="8"/>
      <name val="Tahoma"/>
      <family val="2"/>
    </font>
    <font>
      <b/>
      <sz val="14"/>
      <color indexed="8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ngsanaUPC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43" fontId="3" fillId="0" borderId="0" xfId="33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3" fontId="3" fillId="0" borderId="10" xfId="33" applyFont="1" applyBorder="1" applyAlignment="1">
      <alignment/>
    </xf>
    <xf numFmtId="43" fontId="3" fillId="0" borderId="11" xfId="33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43" fontId="5" fillId="0" borderId="12" xfId="33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43" fontId="5" fillId="0" borderId="16" xfId="33" applyFont="1" applyBorder="1" applyAlignment="1">
      <alignment horizontal="center"/>
    </xf>
    <xf numFmtId="0" fontId="5" fillId="0" borderId="11" xfId="0" applyFont="1" applyBorder="1" applyAlignment="1">
      <alignment/>
    </xf>
    <xf numFmtId="43" fontId="5" fillId="0" borderId="11" xfId="33" applyFont="1" applyBorder="1" applyAlignment="1">
      <alignment horizontal="right"/>
    </xf>
    <xf numFmtId="0" fontId="5" fillId="0" borderId="17" xfId="0" applyFont="1" applyBorder="1" applyAlignment="1">
      <alignment/>
    </xf>
    <xf numFmtId="43" fontId="5" fillId="0" borderId="17" xfId="33" applyFont="1" applyBorder="1" applyAlignment="1">
      <alignment horizontal="right"/>
    </xf>
    <xf numFmtId="187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33" applyFont="1" applyBorder="1" applyAlignment="1">
      <alignment horizontal="center"/>
    </xf>
    <xf numFmtId="43" fontId="5" fillId="0" borderId="0" xfId="33" applyFont="1" applyBorder="1" applyAlignment="1">
      <alignment horizontal="right"/>
    </xf>
    <xf numFmtId="43" fontId="5" fillId="0" borderId="0" xfId="33" applyFont="1" applyAlignment="1">
      <alignment/>
    </xf>
    <xf numFmtId="0" fontId="3" fillId="0" borderId="0" xfId="0" applyFont="1" applyAlignment="1">
      <alignment horizontal="left"/>
    </xf>
    <xf numFmtId="188" fontId="3" fillId="0" borderId="18" xfId="0" applyNumberFormat="1" applyFont="1" applyBorder="1" applyAlignment="1">
      <alignment horizontal="center"/>
    </xf>
    <xf numFmtId="18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43" fontId="3" fillId="0" borderId="18" xfId="33" applyNumberFormat="1" applyFont="1" applyBorder="1" applyAlignment="1">
      <alignment horizontal="center"/>
    </xf>
    <xf numFmtId="43" fontId="3" fillId="0" borderId="18" xfId="33" applyFont="1" applyBorder="1" applyAlignment="1">
      <alignment horizontal="center"/>
    </xf>
    <xf numFmtId="0" fontId="2" fillId="0" borderId="16" xfId="0" applyFont="1" applyBorder="1" applyAlignment="1">
      <alignment/>
    </xf>
    <xf numFmtId="188" fontId="3" fillId="0" borderId="16" xfId="0" applyNumberFormat="1" applyFont="1" applyBorder="1" applyAlignment="1">
      <alignment horizontal="center"/>
    </xf>
    <xf numFmtId="43" fontId="3" fillId="0" borderId="16" xfId="33" applyNumberFormat="1" applyFont="1" applyBorder="1" applyAlignment="1">
      <alignment horizontal="center"/>
    </xf>
    <xf numFmtId="43" fontId="3" fillId="0" borderId="16" xfId="33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88" fontId="2" fillId="0" borderId="16" xfId="0" applyNumberFormat="1" applyFont="1" applyBorder="1" applyAlignment="1">
      <alignment horizontal="center"/>
    </xf>
    <xf numFmtId="43" fontId="2" fillId="0" borderId="20" xfId="33" applyNumberFormat="1" applyFont="1" applyBorder="1" applyAlignment="1">
      <alignment horizontal="center"/>
    </xf>
    <xf numFmtId="43" fontId="3" fillId="0" borderId="20" xfId="33" applyFont="1" applyBorder="1" applyAlignment="1">
      <alignment horizontal="center"/>
    </xf>
    <xf numFmtId="43" fontId="3" fillId="0" borderId="19" xfId="33" applyNumberFormat="1" applyFont="1" applyBorder="1" applyAlignment="1">
      <alignment horizontal="center"/>
    </xf>
    <xf numFmtId="43" fontId="3" fillId="0" borderId="21" xfId="33" applyNumberFormat="1" applyFont="1" applyBorder="1" applyAlignment="1">
      <alignment horizontal="center"/>
    </xf>
    <xf numFmtId="189" fontId="3" fillId="0" borderId="22" xfId="0" applyNumberFormat="1" applyFont="1" applyBorder="1" applyAlignment="1">
      <alignment/>
    </xf>
    <xf numFmtId="43" fontId="3" fillId="0" borderId="23" xfId="33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43" fontId="2" fillId="0" borderId="20" xfId="33" applyFont="1" applyBorder="1" applyAlignment="1">
      <alignment horizontal="center"/>
    </xf>
    <xf numFmtId="0" fontId="3" fillId="0" borderId="19" xfId="0" applyFont="1" applyBorder="1" applyAlignment="1">
      <alignment/>
    </xf>
    <xf numFmtId="43" fontId="3" fillId="0" borderId="19" xfId="33" applyFont="1" applyBorder="1" applyAlignment="1">
      <alignment horizontal="center"/>
    </xf>
    <xf numFmtId="43" fontId="2" fillId="0" borderId="16" xfId="33" applyNumberFormat="1" applyFont="1" applyBorder="1" applyAlignment="1">
      <alignment horizontal="center"/>
    </xf>
    <xf numFmtId="43" fontId="2" fillId="0" borderId="16" xfId="33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33" applyNumberFormat="1" applyFont="1" applyBorder="1" applyAlignment="1">
      <alignment horizontal="center"/>
    </xf>
    <xf numFmtId="43" fontId="2" fillId="0" borderId="0" xfId="33" applyFont="1" applyBorder="1" applyAlignment="1">
      <alignment horizontal="center"/>
    </xf>
    <xf numFmtId="0" fontId="2" fillId="0" borderId="19" xfId="0" applyFont="1" applyBorder="1" applyAlignment="1">
      <alignment/>
    </xf>
    <xf numFmtId="43" fontId="2" fillId="0" borderId="20" xfId="0" applyNumberFormat="1" applyFont="1" applyBorder="1" applyAlignment="1">
      <alignment/>
    </xf>
    <xf numFmtId="188" fontId="2" fillId="0" borderId="18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/>
    </xf>
    <xf numFmtId="43" fontId="3" fillId="0" borderId="15" xfId="33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0" xfId="33" applyNumberFormat="1" applyFont="1" applyBorder="1" applyAlignment="1">
      <alignment horizontal="left"/>
    </xf>
    <xf numFmtId="43" fontId="3" fillId="0" borderId="0" xfId="33" applyFont="1" applyBorder="1" applyAlignment="1">
      <alignment horizontal="left"/>
    </xf>
    <xf numFmtId="43" fontId="3" fillId="0" borderId="0" xfId="33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25" xfId="33" applyFont="1" applyBorder="1" applyAlignment="1">
      <alignment/>
    </xf>
    <xf numFmtId="0" fontId="2" fillId="0" borderId="0" xfId="0" applyFont="1" applyAlignment="1">
      <alignment horizontal="center"/>
    </xf>
    <xf numFmtId="0" fontId="53" fillId="0" borderId="0" xfId="0" applyFont="1" applyAlignment="1">
      <alignment/>
    </xf>
    <xf numFmtId="43" fontId="2" fillId="0" borderId="0" xfId="33" applyFont="1" applyAlignment="1">
      <alignment/>
    </xf>
    <xf numFmtId="0" fontId="2" fillId="0" borderId="0" xfId="0" applyFont="1" applyAlignment="1">
      <alignment horizontal="left"/>
    </xf>
    <xf numFmtId="43" fontId="2" fillId="0" borderId="12" xfId="33" applyFont="1" applyBorder="1" applyAlignment="1">
      <alignment horizontal="center"/>
    </xf>
    <xf numFmtId="43" fontId="2" fillId="0" borderId="19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11" xfId="33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43" fontId="2" fillId="0" borderId="17" xfId="33" applyFont="1" applyBorder="1" applyAlignment="1">
      <alignment horizontal="center"/>
    </xf>
    <xf numFmtId="43" fontId="3" fillId="0" borderId="17" xfId="33" applyFont="1" applyBorder="1" applyAlignment="1">
      <alignment horizontal="center"/>
    </xf>
    <xf numFmtId="43" fontId="2" fillId="0" borderId="15" xfId="33" applyFont="1" applyBorder="1" applyAlignment="1">
      <alignment horizontal="center"/>
    </xf>
    <xf numFmtId="187" fontId="2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3" fontId="2" fillId="0" borderId="20" xfId="33" applyFont="1" applyBorder="1" applyAlignment="1">
      <alignment/>
    </xf>
    <xf numFmtId="43" fontId="2" fillId="0" borderId="26" xfId="33" applyFont="1" applyBorder="1" applyAlignment="1">
      <alignment horizontal="center"/>
    </xf>
    <xf numFmtId="43" fontId="2" fillId="0" borderId="11" xfId="33" applyFont="1" applyBorder="1" applyAlignment="1">
      <alignment/>
    </xf>
    <xf numFmtId="187" fontId="3" fillId="0" borderId="16" xfId="0" applyNumberFormat="1" applyFont="1" applyBorder="1" applyAlignment="1">
      <alignment horizontal="center"/>
    </xf>
    <xf numFmtId="43" fontId="2" fillId="0" borderId="17" xfId="33" applyFont="1" applyBorder="1" applyAlignment="1">
      <alignment/>
    </xf>
    <xf numFmtId="43" fontId="2" fillId="0" borderId="11" xfId="33" applyFont="1" applyBorder="1" applyAlignment="1">
      <alignment horizontal="left"/>
    </xf>
    <xf numFmtId="43" fontId="2" fillId="0" borderId="15" xfId="33" applyFont="1" applyBorder="1" applyAlignment="1">
      <alignment/>
    </xf>
    <xf numFmtId="43" fontId="3" fillId="0" borderId="23" xfId="33" applyFont="1" applyBorder="1" applyAlignment="1">
      <alignment horizontal="center"/>
    </xf>
    <xf numFmtId="43" fontId="2" fillId="0" borderId="27" xfId="33" applyFont="1" applyBorder="1" applyAlignment="1">
      <alignment horizontal="center"/>
    </xf>
    <xf numFmtId="43" fontId="2" fillId="0" borderId="15" xfId="33" applyFont="1" applyBorder="1" applyAlignment="1">
      <alignment horizontal="right"/>
    </xf>
    <xf numFmtId="43" fontId="2" fillId="0" borderId="28" xfId="33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43" fontId="2" fillId="0" borderId="0" xfId="33" applyFont="1" applyBorder="1" applyAlignment="1">
      <alignment/>
    </xf>
    <xf numFmtId="43" fontId="3" fillId="0" borderId="0" xfId="33" applyFont="1" applyBorder="1" applyAlignment="1">
      <alignment/>
    </xf>
    <xf numFmtId="0" fontId="4" fillId="0" borderId="0" xfId="0" applyFont="1" applyAlignment="1">
      <alignment horizontal="center"/>
    </xf>
    <xf numFmtId="43" fontId="2" fillId="0" borderId="25" xfId="0" applyNumberFormat="1" applyFont="1" applyBorder="1" applyAlignment="1">
      <alignment/>
    </xf>
    <xf numFmtId="43" fontId="3" fillId="0" borderId="0" xfId="33" applyFont="1" applyAlignment="1">
      <alignment horizontal="center"/>
    </xf>
    <xf numFmtId="43" fontId="2" fillId="0" borderId="25" xfId="33" applyFont="1" applyBorder="1" applyAlignment="1">
      <alignment horizontal="center"/>
    </xf>
    <xf numFmtId="43" fontId="2" fillId="0" borderId="0" xfId="33" applyFont="1" applyAlignment="1">
      <alignment horizontal="center"/>
    </xf>
    <xf numFmtId="190" fontId="2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22" xfId="0" applyFont="1" applyBorder="1" applyAlignment="1">
      <alignment/>
    </xf>
    <xf numFmtId="43" fontId="6" fillId="0" borderId="16" xfId="33" applyFont="1" applyBorder="1" applyAlignment="1">
      <alignment/>
    </xf>
    <xf numFmtId="43" fontId="6" fillId="0" borderId="16" xfId="33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87" fontId="5" fillId="0" borderId="10" xfId="0" applyNumberFormat="1" applyFont="1" applyBorder="1" applyAlignment="1">
      <alignment horizontal="center"/>
    </xf>
    <xf numFmtId="43" fontId="5" fillId="0" borderId="10" xfId="33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4" fontId="55" fillId="0" borderId="2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6" fillId="0" borderId="0" xfId="0" applyFont="1" applyAlignment="1">
      <alignment/>
    </xf>
    <xf numFmtId="43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43" fontId="6" fillId="0" borderId="20" xfId="33" applyFont="1" applyBorder="1" applyAlignment="1">
      <alignment horizontal="center"/>
    </xf>
    <xf numFmtId="43" fontId="6" fillId="0" borderId="20" xfId="33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3" fontId="2" fillId="0" borderId="10" xfId="33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3" fillId="0" borderId="0" xfId="0" applyFont="1" applyAlignment="1">
      <alignment horizontal="left"/>
    </xf>
    <xf numFmtId="43" fontId="2" fillId="0" borderId="20" xfId="33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2" xfId="0" applyFont="1" applyBorder="1" applyAlignment="1">
      <alignment horizontal="center"/>
    </xf>
    <xf numFmtId="43" fontId="2" fillId="0" borderId="18" xfId="33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43" fontId="5" fillId="0" borderId="15" xfId="33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6" fillId="0" borderId="19" xfId="33" applyFont="1" applyBorder="1" applyAlignment="1">
      <alignment horizontal="center"/>
    </xf>
    <xf numFmtId="0" fontId="57" fillId="0" borderId="0" xfId="0" applyFont="1" applyAlignment="1">
      <alignment/>
    </xf>
    <xf numFmtId="0" fontId="5" fillId="0" borderId="0" xfId="0" applyFont="1" applyAlignment="1">
      <alignment horizontal="center"/>
    </xf>
    <xf numFmtId="43" fontId="6" fillId="0" borderId="18" xfId="33" applyFont="1" applyBorder="1" applyAlignment="1">
      <alignment horizontal="center"/>
    </xf>
    <xf numFmtId="43" fontId="5" fillId="0" borderId="10" xfId="33" applyFont="1" applyBorder="1" applyAlignment="1">
      <alignment/>
    </xf>
    <xf numFmtId="43" fontId="6" fillId="0" borderId="10" xfId="33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3" fontId="6" fillId="0" borderId="11" xfId="33" applyFont="1" applyBorder="1" applyAlignment="1">
      <alignment horizontal="center"/>
    </xf>
    <xf numFmtId="43" fontId="5" fillId="0" borderId="11" xfId="33" applyFont="1" applyBorder="1" applyAlignment="1">
      <alignment/>
    </xf>
    <xf numFmtId="0" fontId="6" fillId="0" borderId="11" xfId="0" applyFont="1" applyBorder="1" applyAlignment="1">
      <alignment/>
    </xf>
    <xf numFmtId="43" fontId="5" fillId="0" borderId="11" xfId="33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43" fontId="5" fillId="0" borderId="17" xfId="33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188" fontId="6" fillId="0" borderId="11" xfId="0" applyNumberFormat="1" applyFont="1" applyBorder="1" applyAlignment="1">
      <alignment horizontal="center"/>
    </xf>
    <xf numFmtId="43" fontId="6" fillId="0" borderId="15" xfId="33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43" fontId="5" fillId="0" borderId="15" xfId="33" applyFont="1" applyBorder="1" applyAlignment="1">
      <alignment/>
    </xf>
    <xf numFmtId="43" fontId="5" fillId="0" borderId="16" xfId="33" applyFont="1" applyBorder="1" applyAlignment="1">
      <alignment/>
    </xf>
    <xf numFmtId="0" fontId="5" fillId="0" borderId="17" xfId="0" applyFont="1" applyBorder="1" applyAlignment="1">
      <alignment horizontal="center"/>
    </xf>
    <xf numFmtId="43" fontId="6" fillId="0" borderId="20" xfId="33" applyFont="1" applyBorder="1" applyAlignment="1">
      <alignment/>
    </xf>
    <xf numFmtId="43" fontId="6" fillId="0" borderId="26" xfId="33" applyFont="1" applyBorder="1" applyAlignment="1">
      <alignment horizontal="center"/>
    </xf>
    <xf numFmtId="43" fontId="6" fillId="0" borderId="0" xfId="33" applyFont="1" applyBorder="1" applyAlignment="1">
      <alignment/>
    </xf>
    <xf numFmtId="43" fontId="6" fillId="0" borderId="0" xfId="33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5" fillId="0" borderId="10" xfId="0" applyFont="1" applyBorder="1" applyAlignment="1">
      <alignment horizontal="center"/>
    </xf>
    <xf numFmtId="43" fontId="6" fillId="0" borderId="11" xfId="33" applyFont="1" applyBorder="1" applyAlignment="1">
      <alignment/>
    </xf>
    <xf numFmtId="0" fontId="5" fillId="0" borderId="30" xfId="0" applyFont="1" applyBorder="1" applyAlignment="1">
      <alignment/>
    </xf>
    <xf numFmtId="43" fontId="6" fillId="0" borderId="17" xfId="33" applyFont="1" applyBorder="1" applyAlignment="1">
      <alignment/>
    </xf>
    <xf numFmtId="43" fontId="6" fillId="0" borderId="11" xfId="33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43" fontId="6" fillId="0" borderId="15" xfId="33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3" fontId="6" fillId="0" borderId="27" xfId="33" applyFont="1" applyBorder="1" applyAlignment="1">
      <alignment horizontal="center"/>
    </xf>
    <xf numFmtId="43" fontId="6" fillId="0" borderId="15" xfId="33" applyFont="1" applyBorder="1" applyAlignment="1">
      <alignment horizontal="right"/>
    </xf>
    <xf numFmtId="43" fontId="6" fillId="0" borderId="28" xfId="33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58" fillId="0" borderId="0" xfId="0" applyFont="1" applyAlignment="1">
      <alignment horizontal="center"/>
    </xf>
    <xf numFmtId="43" fontId="6" fillId="0" borderId="17" xfId="33" applyFont="1" applyBorder="1" applyAlignment="1">
      <alignment horizontal="center"/>
    </xf>
    <xf numFmtId="0" fontId="58" fillId="0" borderId="0" xfId="0" applyFont="1" applyAlignment="1">
      <alignment horizontal="left"/>
    </xf>
    <xf numFmtId="4" fontId="55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11" fillId="0" borderId="0" xfId="0" applyFont="1" applyAlignment="1">
      <alignment horizontal="center"/>
    </xf>
    <xf numFmtId="43" fontId="5" fillId="0" borderId="20" xfId="33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90" fontId="2" fillId="0" borderId="25" xfId="0" applyNumberFormat="1" applyFont="1" applyBorder="1" applyAlignment="1" quotePrefix="1">
      <alignment horizontal="right"/>
    </xf>
    <xf numFmtId="0" fontId="2" fillId="0" borderId="14" xfId="0" applyFont="1" applyBorder="1" applyAlignment="1">
      <alignment horizontal="center"/>
    </xf>
    <xf numFmtId="0" fontId="3" fillId="0" borderId="24" xfId="0" applyFont="1" applyBorder="1" applyAlignment="1">
      <alignment/>
    </xf>
    <xf numFmtId="43" fontId="3" fillId="0" borderId="32" xfId="33" applyNumberFormat="1" applyFont="1" applyBorder="1" applyAlignment="1">
      <alignment horizontal="center"/>
    </xf>
    <xf numFmtId="43" fontId="2" fillId="0" borderId="0" xfId="33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2" fillId="0" borderId="1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43" fontId="54" fillId="0" borderId="0" xfId="33" applyFont="1" applyAlignment="1">
      <alignment/>
    </xf>
    <xf numFmtId="0" fontId="2" fillId="0" borderId="14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3" fontId="2" fillId="0" borderId="33" xfId="33" applyFont="1" applyBorder="1" applyAlignment="1">
      <alignment horizontal="center" vertical="center" shrinkToFit="1"/>
    </xf>
    <xf numFmtId="43" fontId="2" fillId="0" borderId="34" xfId="33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43" fontId="2" fillId="0" borderId="0" xfId="33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43" fontId="6" fillId="0" borderId="33" xfId="33" applyFont="1" applyBorder="1" applyAlignment="1">
      <alignment horizontal="center" vertical="center" shrinkToFit="1"/>
    </xf>
    <xf numFmtId="43" fontId="6" fillId="0" borderId="37" xfId="33" applyFont="1" applyBorder="1" applyAlignment="1">
      <alignment horizontal="center" vertical="center" shrinkToFit="1"/>
    </xf>
    <xf numFmtId="43" fontId="6" fillId="0" borderId="34" xfId="33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43" fontId="6" fillId="0" borderId="0" xfId="33" applyFont="1" applyAlignment="1">
      <alignment horizontal="center"/>
    </xf>
    <xf numFmtId="43" fontId="2" fillId="0" borderId="16" xfId="33" applyNumberFormat="1" applyFont="1" applyBorder="1" applyAlignment="1">
      <alignment horizontal="center" vertical="center" shrinkToFit="1"/>
    </xf>
    <xf numFmtId="43" fontId="2" fillId="0" borderId="19" xfId="33" applyNumberFormat="1" applyFont="1" applyBorder="1" applyAlignment="1">
      <alignment horizontal="center" vertical="center" shrinkToFit="1"/>
    </xf>
    <xf numFmtId="43" fontId="2" fillId="0" borderId="23" xfId="33" applyFont="1" applyBorder="1" applyAlignment="1">
      <alignment horizontal="center" vertical="center" shrinkToFit="1"/>
    </xf>
    <xf numFmtId="43" fontId="2" fillId="0" borderId="32" xfId="33" applyFont="1" applyBorder="1" applyAlignment="1">
      <alignment horizontal="center" vertical="center" shrinkToFit="1"/>
    </xf>
    <xf numFmtId="43" fontId="2" fillId="0" borderId="18" xfId="33" applyNumberFormat="1" applyFont="1" applyBorder="1" applyAlignment="1">
      <alignment horizontal="center" vertical="center" shrinkToFit="1"/>
    </xf>
    <xf numFmtId="43" fontId="2" fillId="0" borderId="21" xfId="33" applyFont="1" applyBorder="1" applyAlignment="1">
      <alignment horizontal="center" vertical="center" shrinkToFit="1"/>
    </xf>
    <xf numFmtId="43" fontId="2" fillId="0" borderId="0" xfId="33" applyNumberFormat="1" applyFont="1" applyAlignment="1">
      <alignment horizontal="right"/>
    </xf>
    <xf numFmtId="43" fontId="2" fillId="0" borderId="0" xfId="33" applyNumberFormat="1" applyFont="1" applyAlignment="1">
      <alignment horizontal="center"/>
    </xf>
    <xf numFmtId="17" fontId="2" fillId="0" borderId="36" xfId="33" applyNumberFormat="1" applyFont="1" applyBorder="1" applyAlignment="1">
      <alignment horizontal="center"/>
    </xf>
    <xf numFmtId="43" fontId="2" fillId="0" borderId="36" xfId="33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8"/>
  <sheetViews>
    <sheetView zoomScaleSheetLayoutView="85" zoomScalePageLayoutView="0" workbookViewId="0" topLeftCell="A244">
      <selection activeCell="C273" sqref="C273"/>
    </sheetView>
  </sheetViews>
  <sheetFormatPr defaultColWidth="9.00390625" defaultRowHeight="15"/>
  <cols>
    <col min="1" max="1" width="20.421875" style="112" customWidth="1"/>
    <col min="2" max="2" width="27.7109375" style="112" customWidth="1"/>
    <col min="3" max="3" width="16.57421875" style="112" customWidth="1"/>
    <col min="4" max="4" width="16.421875" style="112" customWidth="1"/>
    <col min="5" max="16384" width="9.00390625" style="112" customWidth="1"/>
  </cols>
  <sheetData>
    <row r="1" spans="1:4" ht="23.25">
      <c r="A1" s="249" t="s">
        <v>119</v>
      </c>
      <c r="B1" s="249"/>
      <c r="C1" s="249"/>
      <c r="D1" s="249"/>
    </row>
    <row r="2" spans="1:4" ht="23.25">
      <c r="A2" s="249" t="s">
        <v>149</v>
      </c>
      <c r="B2" s="249"/>
      <c r="C2" s="249"/>
      <c r="D2" s="249"/>
    </row>
    <row r="3" ht="23.25">
      <c r="A3" s="114" t="s">
        <v>120</v>
      </c>
    </row>
    <row r="4" spans="1:4" ht="23.25">
      <c r="A4" s="112" t="s">
        <v>121</v>
      </c>
      <c r="D4" s="113">
        <f>D9-D5</f>
        <v>884130</v>
      </c>
    </row>
    <row r="5" spans="1:4" ht="23.25">
      <c r="A5" s="112" t="s">
        <v>139</v>
      </c>
      <c r="D5" s="113">
        <f>C6+C7+C8</f>
        <v>918450</v>
      </c>
    </row>
    <row r="6" spans="1:3" ht="23.25">
      <c r="A6" s="112" t="s">
        <v>122</v>
      </c>
      <c r="C6" s="113">
        <v>805600</v>
      </c>
    </row>
    <row r="7" spans="1:3" ht="23.25">
      <c r="A7" s="112" t="s">
        <v>123</v>
      </c>
      <c r="C7" s="113">
        <v>111500</v>
      </c>
    </row>
    <row r="8" spans="1:3" ht="23.25">
      <c r="A8" s="112" t="s">
        <v>124</v>
      </c>
      <c r="C8" s="113">
        <v>1350</v>
      </c>
    </row>
    <row r="9" spans="2:4" ht="24" thickBot="1">
      <c r="B9" s="114" t="s">
        <v>39</v>
      </c>
      <c r="C9" s="113"/>
      <c r="D9" s="115">
        <v>1802580</v>
      </c>
    </row>
    <row r="10" ht="24" thickTop="1"/>
    <row r="11" ht="23.25">
      <c r="A11" s="114" t="s">
        <v>125</v>
      </c>
    </row>
    <row r="12" spans="1:4" ht="23.25">
      <c r="A12" s="112" t="s">
        <v>121</v>
      </c>
      <c r="D12" s="113">
        <f>D14-D13</f>
        <v>1485401</v>
      </c>
    </row>
    <row r="13" spans="1:4" ht="23.25">
      <c r="A13" s="112" t="s">
        <v>139</v>
      </c>
      <c r="D13" s="113">
        <v>98160</v>
      </c>
    </row>
    <row r="14" spans="2:4" ht="24" thickBot="1">
      <c r="B14" s="114" t="s">
        <v>39</v>
      </c>
      <c r="C14" s="113"/>
      <c r="D14" s="115">
        <v>1583561</v>
      </c>
    </row>
    <row r="15" ht="24" thickTop="1"/>
    <row r="16" ht="23.25">
      <c r="A16" s="114" t="s">
        <v>146</v>
      </c>
    </row>
    <row r="17" spans="1:4" ht="23.25">
      <c r="A17" s="112" t="s">
        <v>121</v>
      </c>
      <c r="D17" s="113">
        <f>D19-D18</f>
        <v>319620</v>
      </c>
    </row>
    <row r="18" spans="1:4" ht="23.25">
      <c r="A18" s="112" t="s">
        <v>139</v>
      </c>
      <c r="D18" s="113">
        <v>27000</v>
      </c>
    </row>
    <row r="19" spans="2:4" ht="24" thickBot="1">
      <c r="B19" s="114" t="s">
        <v>39</v>
      </c>
      <c r="C19" s="113"/>
      <c r="D19" s="115">
        <v>346620</v>
      </c>
    </row>
    <row r="20" ht="24" thickTop="1"/>
    <row r="29" ht="24" customHeight="1"/>
    <row r="30" ht="24" customHeight="1"/>
    <row r="31" ht="24" customHeight="1"/>
    <row r="32" spans="1:4" ht="24" customHeight="1">
      <c r="A32" s="249" t="s">
        <v>119</v>
      </c>
      <c r="B32" s="249"/>
      <c r="C32" s="249"/>
      <c r="D32" s="249"/>
    </row>
    <row r="33" spans="1:4" ht="23.25">
      <c r="A33" s="249" t="s">
        <v>157</v>
      </c>
      <c r="B33" s="249"/>
      <c r="C33" s="249"/>
      <c r="D33" s="249"/>
    </row>
    <row r="34" ht="23.25">
      <c r="A34" s="114" t="s">
        <v>120</v>
      </c>
    </row>
    <row r="35" spans="1:4" ht="23.25">
      <c r="A35" s="112" t="s">
        <v>121</v>
      </c>
      <c r="D35" s="113">
        <f>D40-D36</f>
        <v>893809</v>
      </c>
    </row>
    <row r="36" spans="1:4" ht="23.25">
      <c r="A36" s="112" t="s">
        <v>139</v>
      </c>
      <c r="D36" s="113">
        <f>C37+C38+C39</f>
        <v>1372850</v>
      </c>
    </row>
    <row r="37" spans="1:3" ht="23.25">
      <c r="A37" s="112" t="s">
        <v>122</v>
      </c>
      <c r="C37" s="113">
        <v>1205300</v>
      </c>
    </row>
    <row r="38" spans="1:3" ht="23.25">
      <c r="A38" s="112" t="s">
        <v>123</v>
      </c>
      <c r="C38" s="113">
        <v>166200</v>
      </c>
    </row>
    <row r="39" spans="1:3" ht="23.25">
      <c r="A39" s="112" t="s">
        <v>124</v>
      </c>
      <c r="C39" s="113">
        <v>1350</v>
      </c>
    </row>
    <row r="40" spans="2:4" ht="24" thickBot="1">
      <c r="B40" s="114" t="s">
        <v>39</v>
      </c>
      <c r="C40" s="113"/>
      <c r="D40" s="115">
        <v>2266659</v>
      </c>
    </row>
    <row r="41" ht="24" thickTop="1"/>
    <row r="42" ht="23.25">
      <c r="A42" s="114" t="s">
        <v>125</v>
      </c>
    </row>
    <row r="43" spans="1:4" ht="23.25">
      <c r="A43" s="112" t="s">
        <v>121</v>
      </c>
      <c r="D43" s="113">
        <f>D45-D44</f>
        <v>1949581</v>
      </c>
    </row>
    <row r="44" spans="1:4" ht="23.25">
      <c r="A44" s="112" t="s">
        <v>139</v>
      </c>
      <c r="D44" s="113">
        <v>98160</v>
      </c>
    </row>
    <row r="45" spans="2:4" ht="24" thickBot="1">
      <c r="B45" s="114" t="s">
        <v>39</v>
      </c>
      <c r="C45" s="113"/>
      <c r="D45" s="115">
        <v>2047741</v>
      </c>
    </row>
    <row r="46" ht="24" thickTop="1"/>
    <row r="47" ht="23.25">
      <c r="A47" s="114" t="s">
        <v>146</v>
      </c>
    </row>
    <row r="48" spans="1:4" ht="23.25">
      <c r="A48" s="112" t="s">
        <v>121</v>
      </c>
      <c r="D48" s="113">
        <f>D50-D49</f>
        <v>426160</v>
      </c>
    </row>
    <row r="49" spans="1:4" ht="23.25">
      <c r="A49" s="112" t="s">
        <v>139</v>
      </c>
      <c r="D49" s="113">
        <v>27000</v>
      </c>
    </row>
    <row r="50" spans="2:4" ht="24" thickBot="1">
      <c r="B50" s="114" t="s">
        <v>39</v>
      </c>
      <c r="C50" s="113"/>
      <c r="D50" s="115">
        <v>453160</v>
      </c>
    </row>
    <row r="51" ht="24" thickTop="1"/>
    <row r="63" spans="1:4" ht="23.25">
      <c r="A63" s="249" t="s">
        <v>119</v>
      </c>
      <c r="B63" s="249"/>
      <c r="C63" s="249"/>
      <c r="D63" s="249"/>
    </row>
    <row r="64" spans="1:4" ht="23.25">
      <c r="A64" s="249" t="s">
        <v>165</v>
      </c>
      <c r="B64" s="249"/>
      <c r="C64" s="249"/>
      <c r="D64" s="249"/>
    </row>
    <row r="65" ht="23.25">
      <c r="A65" s="114" t="s">
        <v>120</v>
      </c>
    </row>
    <row r="66" spans="1:4" ht="23.25">
      <c r="A66" s="112" t="s">
        <v>121</v>
      </c>
      <c r="D66" s="113">
        <f>D71-D67</f>
        <v>1548238</v>
      </c>
    </row>
    <row r="67" spans="1:4" ht="23.25">
      <c r="A67" s="112" t="s">
        <v>139</v>
      </c>
      <c r="D67" s="113">
        <f>C68+C69+C70</f>
        <v>1860200</v>
      </c>
    </row>
    <row r="68" spans="1:3" ht="23.25">
      <c r="A68" s="112" t="s">
        <v>122</v>
      </c>
      <c r="C68" s="113">
        <v>1604200</v>
      </c>
    </row>
    <row r="69" spans="1:3" ht="23.25">
      <c r="A69" s="112" t="s">
        <v>123</v>
      </c>
      <c r="C69" s="113">
        <v>254200</v>
      </c>
    </row>
    <row r="70" spans="1:3" ht="23.25">
      <c r="A70" s="112" t="s">
        <v>124</v>
      </c>
      <c r="C70" s="113">
        <v>1800</v>
      </c>
    </row>
    <row r="71" spans="2:4" ht="24" thickBot="1">
      <c r="B71" s="114" t="s">
        <v>39</v>
      </c>
      <c r="C71" s="113"/>
      <c r="D71" s="115">
        <v>3408438</v>
      </c>
    </row>
    <row r="72" ht="24" thickTop="1"/>
    <row r="73" ht="23.25">
      <c r="A73" s="114" t="s">
        <v>125</v>
      </c>
    </row>
    <row r="74" spans="1:4" ht="23.25">
      <c r="A74" s="112" t="s">
        <v>121</v>
      </c>
      <c r="D74" s="113">
        <f>D76-D75</f>
        <v>2337417</v>
      </c>
    </row>
    <row r="75" spans="1:4" ht="23.25">
      <c r="A75" s="112" t="s">
        <v>139</v>
      </c>
      <c r="D75" s="113">
        <v>163600</v>
      </c>
    </row>
    <row r="76" spans="2:4" ht="24" thickBot="1">
      <c r="B76" s="114" t="s">
        <v>39</v>
      </c>
      <c r="C76" s="113"/>
      <c r="D76" s="115">
        <v>2501017</v>
      </c>
    </row>
    <row r="77" ht="24" thickTop="1"/>
    <row r="78" ht="23.25">
      <c r="A78" s="114" t="s">
        <v>146</v>
      </c>
    </row>
    <row r="79" spans="1:4" ht="23.25">
      <c r="A79" s="112" t="s">
        <v>121</v>
      </c>
      <c r="D79" s="113">
        <f>D81-D80</f>
        <v>541700</v>
      </c>
    </row>
    <row r="80" spans="1:4" ht="23.25">
      <c r="A80" s="112" t="s">
        <v>139</v>
      </c>
      <c r="D80" s="113">
        <v>36000</v>
      </c>
    </row>
    <row r="81" spans="2:4" ht="24" thickBot="1">
      <c r="B81" s="114" t="s">
        <v>39</v>
      </c>
      <c r="C81" s="113"/>
      <c r="D81" s="115">
        <v>577700</v>
      </c>
    </row>
    <row r="82" ht="24" thickTop="1"/>
    <row r="94" spans="1:4" ht="23.25">
      <c r="A94" s="249" t="s">
        <v>119</v>
      </c>
      <c r="B94" s="249"/>
      <c r="C94" s="249"/>
      <c r="D94" s="249"/>
    </row>
    <row r="95" spans="1:4" ht="23.25">
      <c r="A95" s="249" t="s">
        <v>172</v>
      </c>
      <c r="B95" s="249"/>
      <c r="C95" s="249"/>
      <c r="D95" s="249"/>
    </row>
    <row r="96" ht="23.25">
      <c r="A96" s="114" t="s">
        <v>120</v>
      </c>
    </row>
    <row r="97" spans="1:4" ht="23.25">
      <c r="A97" s="112" t="s">
        <v>121</v>
      </c>
      <c r="D97" s="113">
        <f>D102-D98</f>
        <v>1454417</v>
      </c>
    </row>
    <row r="98" spans="1:4" ht="23.25">
      <c r="A98" s="112" t="s">
        <v>139</v>
      </c>
      <c r="D98" s="113">
        <f>C99+C100+C101</f>
        <v>2834000</v>
      </c>
    </row>
    <row r="99" spans="1:3" ht="23.25">
      <c r="A99" s="112" t="s">
        <v>122</v>
      </c>
      <c r="C99" s="113">
        <v>2390500</v>
      </c>
    </row>
    <row r="100" spans="1:3" ht="23.25">
      <c r="A100" s="112" t="s">
        <v>123</v>
      </c>
      <c r="C100" s="113">
        <v>440800</v>
      </c>
    </row>
    <row r="101" spans="1:3" ht="23.25">
      <c r="A101" s="112" t="s">
        <v>124</v>
      </c>
      <c r="C101" s="113">
        <v>2700</v>
      </c>
    </row>
    <row r="102" spans="2:4" ht="24" thickBot="1">
      <c r="B102" s="114" t="s">
        <v>39</v>
      </c>
      <c r="C102" s="113"/>
      <c r="D102" s="115">
        <v>4288417</v>
      </c>
    </row>
    <row r="103" ht="24" thickTop="1"/>
    <row r="104" ht="23.25">
      <c r="A104" s="114" t="s">
        <v>125</v>
      </c>
    </row>
    <row r="105" spans="1:4" ht="23.25">
      <c r="A105" s="112" t="s">
        <v>121</v>
      </c>
      <c r="D105" s="113">
        <f>D107-D106</f>
        <v>3045514</v>
      </c>
    </row>
    <row r="106" spans="1:4" ht="23.25">
      <c r="A106" s="112" t="s">
        <v>139</v>
      </c>
      <c r="D106" s="113">
        <v>196320</v>
      </c>
    </row>
    <row r="107" spans="2:4" ht="24" thickBot="1">
      <c r="B107" s="114" t="s">
        <v>39</v>
      </c>
      <c r="C107" s="113"/>
      <c r="D107" s="115">
        <v>3241834</v>
      </c>
    </row>
    <row r="108" ht="24" thickTop="1"/>
    <row r="109" ht="23.25">
      <c r="A109" s="114" t="s">
        <v>146</v>
      </c>
    </row>
    <row r="110" spans="1:4" ht="23.25">
      <c r="A110" s="112" t="s">
        <v>121</v>
      </c>
      <c r="D110" s="113">
        <f>D112-D111</f>
        <v>648240</v>
      </c>
    </row>
    <row r="111" spans="1:4" ht="23.25">
      <c r="A111" s="112" t="s">
        <v>139</v>
      </c>
      <c r="D111" s="113">
        <v>54000</v>
      </c>
    </row>
    <row r="112" spans="2:4" ht="24" thickBot="1">
      <c r="B112" s="114" t="s">
        <v>39</v>
      </c>
      <c r="C112" s="113"/>
      <c r="D112" s="115">
        <v>702240</v>
      </c>
    </row>
    <row r="113" ht="24" thickTop="1"/>
    <row r="125" spans="1:4" ht="23.25">
      <c r="A125" s="249" t="s">
        <v>119</v>
      </c>
      <c r="B125" s="249"/>
      <c r="C125" s="249"/>
      <c r="D125" s="249"/>
    </row>
    <row r="126" spans="1:4" ht="23.25">
      <c r="A126" s="249" t="s">
        <v>177</v>
      </c>
      <c r="B126" s="249"/>
      <c r="C126" s="249"/>
      <c r="D126" s="249"/>
    </row>
    <row r="127" ht="23.25">
      <c r="A127" s="114" t="s">
        <v>120</v>
      </c>
    </row>
    <row r="128" spans="1:4" ht="23.25">
      <c r="A128" s="112" t="s">
        <v>121</v>
      </c>
      <c r="D128" s="113">
        <f>D133-D129</f>
        <v>2626596</v>
      </c>
    </row>
    <row r="129" spans="1:4" ht="23.25">
      <c r="A129" s="112" t="s">
        <v>139</v>
      </c>
      <c r="D129" s="113">
        <f>C130+C131+C132</f>
        <v>2834000</v>
      </c>
    </row>
    <row r="130" spans="1:3" ht="23.25">
      <c r="A130" s="112" t="s">
        <v>122</v>
      </c>
      <c r="C130" s="113">
        <v>2390500</v>
      </c>
    </row>
    <row r="131" spans="1:3" ht="23.25">
      <c r="A131" s="112" t="s">
        <v>123</v>
      </c>
      <c r="C131" s="113">
        <v>440800</v>
      </c>
    </row>
    <row r="132" spans="1:3" ht="23.25">
      <c r="A132" s="112" t="s">
        <v>124</v>
      </c>
      <c r="C132" s="113">
        <v>2700</v>
      </c>
    </row>
    <row r="133" spans="2:4" ht="24" thickBot="1">
      <c r="B133" s="114" t="s">
        <v>39</v>
      </c>
      <c r="C133" s="113"/>
      <c r="D133" s="115">
        <v>5460596</v>
      </c>
    </row>
    <row r="134" ht="24" thickTop="1"/>
    <row r="135" ht="23.25">
      <c r="A135" s="114" t="s">
        <v>125</v>
      </c>
    </row>
    <row r="136" spans="1:4" ht="23.25">
      <c r="A136" s="112" t="s">
        <v>121</v>
      </c>
      <c r="D136" s="113">
        <f>D138-D137</f>
        <v>3651588</v>
      </c>
    </row>
    <row r="137" spans="1:4" ht="23.25">
      <c r="A137" s="112" t="s">
        <v>139</v>
      </c>
      <c r="D137" s="113">
        <f>196320+33500</f>
        <v>229820</v>
      </c>
    </row>
    <row r="138" spans="2:4" ht="24" thickBot="1">
      <c r="B138" s="114" t="s">
        <v>39</v>
      </c>
      <c r="C138" s="113"/>
      <c r="D138" s="115">
        <v>3881408</v>
      </c>
    </row>
    <row r="139" ht="24" thickTop="1"/>
    <row r="140" ht="23.25">
      <c r="A140" s="114" t="s">
        <v>146</v>
      </c>
    </row>
    <row r="141" spans="1:4" ht="23.25">
      <c r="A141" s="112" t="s">
        <v>121</v>
      </c>
      <c r="D141" s="113">
        <f>D143-D142</f>
        <v>745780</v>
      </c>
    </row>
    <row r="142" spans="1:4" ht="23.25">
      <c r="A142" s="112" t="s">
        <v>139</v>
      </c>
      <c r="D142" s="113">
        <f>54000+9000</f>
        <v>63000</v>
      </c>
    </row>
    <row r="143" spans="2:4" ht="24" thickBot="1">
      <c r="B143" s="114" t="s">
        <v>39</v>
      </c>
      <c r="C143" s="113"/>
      <c r="D143" s="115">
        <v>808780</v>
      </c>
    </row>
    <row r="144" ht="24" thickTop="1"/>
    <row r="145" ht="23.25">
      <c r="A145" s="114" t="s">
        <v>179</v>
      </c>
    </row>
    <row r="146" spans="1:4" ht="23.25">
      <c r="A146" s="112" t="s">
        <v>180</v>
      </c>
      <c r="D146" s="113">
        <v>2780000</v>
      </c>
    </row>
    <row r="147" spans="1:4" ht="23.25">
      <c r="A147" s="112" t="s">
        <v>181</v>
      </c>
      <c r="D147" s="113">
        <v>229700</v>
      </c>
    </row>
    <row r="148" spans="2:4" ht="24" thickBot="1">
      <c r="B148" s="114" t="s">
        <v>39</v>
      </c>
      <c r="C148" s="113"/>
      <c r="D148" s="115">
        <f>SUM(D146:D147)</f>
        <v>3009700</v>
      </c>
    </row>
    <row r="149" ht="24" thickTop="1"/>
    <row r="156" spans="1:4" ht="23.25">
      <c r="A156" s="249" t="s">
        <v>119</v>
      </c>
      <c r="B156" s="249"/>
      <c r="C156" s="249"/>
      <c r="D156" s="249"/>
    </row>
    <row r="157" spans="1:4" ht="23.25">
      <c r="A157" s="249" t="s">
        <v>311</v>
      </c>
      <c r="B157" s="249"/>
      <c r="C157" s="249"/>
      <c r="D157" s="249"/>
    </row>
    <row r="158" ht="23.25">
      <c r="A158" s="114" t="s">
        <v>120</v>
      </c>
    </row>
    <row r="159" spans="1:4" ht="23.25">
      <c r="A159" s="112" t="s">
        <v>121</v>
      </c>
      <c r="D159" s="113">
        <f>D164-D160</f>
        <v>2734904</v>
      </c>
    </row>
    <row r="160" spans="1:4" ht="23.25">
      <c r="A160" s="112" t="s">
        <v>139</v>
      </c>
      <c r="D160" s="113">
        <f>C161+C162+C163</f>
        <v>3399150</v>
      </c>
    </row>
    <row r="161" spans="1:3" ht="23.25">
      <c r="A161" s="112" t="s">
        <v>122</v>
      </c>
      <c r="C161" s="113">
        <v>2782400</v>
      </c>
    </row>
    <row r="162" spans="1:3" ht="23.25">
      <c r="A162" s="112" t="s">
        <v>123</v>
      </c>
      <c r="C162" s="113">
        <v>613600</v>
      </c>
    </row>
    <row r="163" spans="1:3" ht="23.25">
      <c r="A163" s="112" t="s">
        <v>124</v>
      </c>
      <c r="C163" s="113">
        <v>3150</v>
      </c>
    </row>
    <row r="164" spans="2:4" ht="24" thickBot="1">
      <c r="B164" s="114" t="s">
        <v>39</v>
      </c>
      <c r="C164" s="113"/>
      <c r="D164" s="115">
        <v>6134054</v>
      </c>
    </row>
    <row r="165" ht="24" thickTop="1"/>
    <row r="166" ht="23.25">
      <c r="A166" s="114" t="s">
        <v>125</v>
      </c>
    </row>
    <row r="167" spans="1:4" ht="23.25">
      <c r="A167" s="112" t="s">
        <v>121</v>
      </c>
      <c r="D167" s="113">
        <f>D169-D168</f>
        <v>4137668</v>
      </c>
    </row>
    <row r="168" spans="1:4" ht="23.25">
      <c r="A168" s="112" t="s">
        <v>139</v>
      </c>
      <c r="D168" s="113">
        <v>360520</v>
      </c>
    </row>
    <row r="169" spans="2:4" ht="24" thickBot="1">
      <c r="B169" s="114" t="s">
        <v>39</v>
      </c>
      <c r="C169" s="113"/>
      <c r="D169" s="115">
        <v>4498188</v>
      </c>
    </row>
    <row r="170" ht="24" thickTop="1"/>
    <row r="171" ht="23.25">
      <c r="A171" s="114" t="s">
        <v>146</v>
      </c>
    </row>
    <row r="172" spans="1:4" ht="23.25">
      <c r="A172" s="112" t="s">
        <v>121</v>
      </c>
      <c r="D172" s="113">
        <f>D174-D173</f>
        <v>2852320</v>
      </c>
    </row>
    <row r="173" spans="1:4" ht="23.25">
      <c r="A173" s="112" t="s">
        <v>139</v>
      </c>
      <c r="D173" s="113">
        <v>72000</v>
      </c>
    </row>
    <row r="174" spans="2:4" ht="24" thickBot="1">
      <c r="B174" s="114" t="s">
        <v>39</v>
      </c>
      <c r="C174" s="113"/>
      <c r="D174" s="115">
        <v>2924320</v>
      </c>
    </row>
    <row r="175" ht="24" thickTop="1"/>
    <row r="176" ht="23.25">
      <c r="A176" s="114" t="s">
        <v>312</v>
      </c>
    </row>
    <row r="177" spans="1:4" ht="23.25">
      <c r="A177" s="112" t="s">
        <v>121</v>
      </c>
      <c r="D177" s="113">
        <f>D179-D178</f>
        <v>2540054.91</v>
      </c>
    </row>
    <row r="178" spans="1:4" ht="23.25">
      <c r="A178" s="112" t="s">
        <v>139</v>
      </c>
      <c r="D178" s="113">
        <v>108800</v>
      </c>
    </row>
    <row r="179" spans="2:4" ht="24" thickBot="1">
      <c r="B179" s="114" t="s">
        <v>39</v>
      </c>
      <c r="C179" s="113"/>
      <c r="D179" s="115">
        <v>2648854.91</v>
      </c>
    </row>
    <row r="180" spans="2:4" ht="24" thickTop="1">
      <c r="B180" s="114"/>
      <c r="C180" s="113"/>
      <c r="D180" s="207"/>
    </row>
    <row r="181" ht="23.25">
      <c r="A181" s="114" t="s">
        <v>313</v>
      </c>
    </row>
    <row r="182" spans="1:4" ht="23.25">
      <c r="A182" s="112" t="s">
        <v>180</v>
      </c>
      <c r="D182" s="113">
        <v>2780000</v>
      </c>
    </row>
    <row r="183" spans="1:4" ht="23.25">
      <c r="A183" s="112" t="s">
        <v>181</v>
      </c>
      <c r="D183" s="113">
        <v>229700</v>
      </c>
    </row>
    <row r="184" spans="1:4" ht="23.25">
      <c r="A184" s="112" t="s">
        <v>321</v>
      </c>
      <c r="D184" s="113">
        <v>547000</v>
      </c>
    </row>
    <row r="185" spans="2:4" ht="24" thickBot="1">
      <c r="B185" s="114" t="s">
        <v>39</v>
      </c>
      <c r="C185" s="113"/>
      <c r="D185" s="115">
        <f>SUM(D182:D184)</f>
        <v>3556700</v>
      </c>
    </row>
    <row r="186" ht="24" thickTop="1"/>
    <row r="187" spans="1:4" ht="23.25">
      <c r="A187" s="249" t="s">
        <v>119</v>
      </c>
      <c r="B187" s="249"/>
      <c r="C187" s="249"/>
      <c r="D187" s="249"/>
    </row>
    <row r="188" spans="1:4" ht="23.25">
      <c r="A188" s="249" t="s">
        <v>323</v>
      </c>
      <c r="B188" s="249"/>
      <c r="C188" s="249"/>
      <c r="D188" s="249"/>
    </row>
    <row r="189" ht="23.25">
      <c r="A189" s="114" t="s">
        <v>120</v>
      </c>
    </row>
    <row r="190" spans="1:4" ht="23.25">
      <c r="A190" s="112" t="s">
        <v>121</v>
      </c>
      <c r="D190" s="113">
        <f>D195-D191</f>
        <v>3215733</v>
      </c>
    </row>
    <row r="191" spans="1:4" ht="23.25">
      <c r="A191" s="112" t="s">
        <v>139</v>
      </c>
      <c r="D191" s="113">
        <f>C192+C193+C194</f>
        <v>3399600</v>
      </c>
    </row>
    <row r="192" spans="1:3" ht="23.25">
      <c r="A192" s="112" t="s">
        <v>122</v>
      </c>
      <c r="C192" s="113">
        <v>2782400</v>
      </c>
    </row>
    <row r="193" spans="1:3" ht="23.25">
      <c r="A193" s="112" t="s">
        <v>123</v>
      </c>
      <c r="C193" s="113">
        <v>613600</v>
      </c>
    </row>
    <row r="194" spans="1:3" ht="23.25">
      <c r="A194" s="112" t="s">
        <v>124</v>
      </c>
      <c r="C194" s="113">
        <v>3600</v>
      </c>
    </row>
    <row r="195" spans="2:4" ht="24" thickBot="1">
      <c r="B195" s="114" t="s">
        <v>39</v>
      </c>
      <c r="C195" s="113"/>
      <c r="D195" s="115">
        <v>6615333</v>
      </c>
    </row>
    <row r="196" ht="24" thickTop="1"/>
    <row r="197" ht="23.25">
      <c r="A197" s="114" t="s">
        <v>125</v>
      </c>
    </row>
    <row r="198" spans="1:4" ht="23.25">
      <c r="A198" s="112" t="s">
        <v>121</v>
      </c>
      <c r="D198" s="113">
        <f>D200-D199</f>
        <v>4798708</v>
      </c>
    </row>
    <row r="199" spans="1:4" ht="23.25">
      <c r="A199" s="112" t="s">
        <v>139</v>
      </c>
      <c r="D199" s="113">
        <v>306540</v>
      </c>
    </row>
    <row r="200" spans="2:4" ht="24" thickBot="1">
      <c r="B200" s="114" t="s">
        <v>39</v>
      </c>
      <c r="C200" s="113"/>
      <c r="D200" s="115">
        <v>5105248</v>
      </c>
    </row>
    <row r="201" ht="24" thickTop="1"/>
    <row r="202" ht="23.25">
      <c r="A202" s="114" t="s">
        <v>146</v>
      </c>
    </row>
    <row r="203" spans="1:4" ht="23.25">
      <c r="A203" s="112" t="s">
        <v>121</v>
      </c>
      <c r="D203" s="113">
        <f>D205-D204</f>
        <v>958860</v>
      </c>
    </row>
    <row r="204" spans="1:4" ht="23.25">
      <c r="A204" s="112" t="s">
        <v>139</v>
      </c>
      <c r="D204" s="113">
        <v>81000</v>
      </c>
    </row>
    <row r="205" spans="2:4" ht="24" thickBot="1">
      <c r="B205" s="114" t="s">
        <v>39</v>
      </c>
      <c r="C205" s="113"/>
      <c r="D205" s="115">
        <v>1039860</v>
      </c>
    </row>
    <row r="206" ht="24" thickTop="1"/>
    <row r="207" ht="23.25">
      <c r="A207" s="114" t="s">
        <v>312</v>
      </c>
    </row>
    <row r="208" spans="1:4" ht="23.25">
      <c r="A208" s="112" t="s">
        <v>121</v>
      </c>
      <c r="D208" s="113">
        <f>D210-D209</f>
        <v>2747238.41</v>
      </c>
    </row>
    <row r="209" spans="1:4" ht="23.25">
      <c r="A209" s="112" t="s">
        <v>139</v>
      </c>
      <c r="D209" s="113">
        <v>108800</v>
      </c>
    </row>
    <row r="210" spans="2:4" ht="24" thickBot="1">
      <c r="B210" s="114" t="s">
        <v>39</v>
      </c>
      <c r="C210" s="113"/>
      <c r="D210" s="115">
        <v>2856038.41</v>
      </c>
    </row>
    <row r="211" spans="2:4" ht="24" thickTop="1">
      <c r="B211" s="114"/>
      <c r="C211" s="113"/>
      <c r="D211" s="207"/>
    </row>
    <row r="212" ht="23.25">
      <c r="A212" s="114" t="s">
        <v>313</v>
      </c>
    </row>
    <row r="213" spans="1:4" ht="23.25">
      <c r="A213" s="112" t="s">
        <v>180</v>
      </c>
      <c r="D213" s="113">
        <v>2780000</v>
      </c>
    </row>
    <row r="214" spans="1:4" ht="23.25">
      <c r="A214" s="112" t="s">
        <v>181</v>
      </c>
      <c r="D214" s="113">
        <v>229700</v>
      </c>
    </row>
    <row r="215" spans="1:4" ht="23.25">
      <c r="A215" s="112" t="s">
        <v>321</v>
      </c>
      <c r="D215" s="113">
        <v>547000</v>
      </c>
    </row>
    <row r="216" spans="2:4" ht="24" thickBot="1">
      <c r="B216" s="114" t="s">
        <v>39</v>
      </c>
      <c r="C216" s="113"/>
      <c r="D216" s="115">
        <f>SUM(D213:D215)</f>
        <v>3556700</v>
      </c>
    </row>
    <row r="217" ht="24" thickTop="1"/>
    <row r="218" spans="1:4" ht="23.25">
      <c r="A218" s="249" t="s">
        <v>119</v>
      </c>
      <c r="B218" s="249"/>
      <c r="C218" s="249"/>
      <c r="D218" s="249"/>
    </row>
    <row r="219" spans="1:4" ht="23.25">
      <c r="A219" s="249" t="s">
        <v>336</v>
      </c>
      <c r="B219" s="249"/>
      <c r="C219" s="249"/>
      <c r="D219" s="249"/>
    </row>
    <row r="220" ht="23.25">
      <c r="A220" s="114" t="s">
        <v>120</v>
      </c>
    </row>
    <row r="221" spans="1:4" ht="23.25">
      <c r="A221" s="112" t="s">
        <v>121</v>
      </c>
      <c r="D221" s="113">
        <f>D226-D222</f>
        <v>2830162</v>
      </c>
    </row>
    <row r="222" spans="1:4" ht="23.25">
      <c r="A222" s="112" t="s">
        <v>139</v>
      </c>
      <c r="D222" s="113">
        <f>C223+C224+C225</f>
        <v>4265250</v>
      </c>
    </row>
    <row r="223" spans="1:3" ht="23.25">
      <c r="A223" s="112" t="s">
        <v>122</v>
      </c>
      <c r="C223" s="113">
        <v>3561200</v>
      </c>
    </row>
    <row r="224" spans="1:3" ht="23.25">
      <c r="A224" s="112" t="s">
        <v>123</v>
      </c>
      <c r="C224" s="113">
        <v>700000</v>
      </c>
    </row>
    <row r="225" spans="1:3" ht="23.25">
      <c r="A225" s="112" t="s">
        <v>124</v>
      </c>
      <c r="C225" s="113">
        <v>4050</v>
      </c>
    </row>
    <row r="226" spans="2:4" ht="24" thickBot="1">
      <c r="B226" s="114" t="s">
        <v>39</v>
      </c>
      <c r="C226" s="113"/>
      <c r="D226" s="115">
        <v>7095412</v>
      </c>
    </row>
    <row r="227" ht="24" thickTop="1"/>
    <row r="228" ht="23.25">
      <c r="A228" s="114" t="s">
        <v>125</v>
      </c>
    </row>
    <row r="229" spans="1:4" ht="23.25">
      <c r="A229" s="112" t="s">
        <v>121</v>
      </c>
      <c r="D229" s="113">
        <f>D231-D230</f>
        <v>5411866</v>
      </c>
    </row>
    <row r="230" spans="1:4" ht="23.25">
      <c r="A230" s="112" t="s">
        <v>139</v>
      </c>
      <c r="D230" s="113">
        <v>306540</v>
      </c>
    </row>
    <row r="231" spans="2:4" ht="24" thickBot="1">
      <c r="B231" s="114" t="s">
        <v>39</v>
      </c>
      <c r="C231" s="113"/>
      <c r="D231" s="115">
        <v>5718406</v>
      </c>
    </row>
    <row r="232" ht="24" thickTop="1"/>
    <row r="233" ht="23.25">
      <c r="A233" s="114" t="s">
        <v>146</v>
      </c>
    </row>
    <row r="234" spans="1:4" ht="23.25">
      <c r="A234" s="112" t="s">
        <v>121</v>
      </c>
      <c r="D234" s="113">
        <f>D236-D235</f>
        <v>1074400</v>
      </c>
    </row>
    <row r="235" spans="1:4" ht="23.25">
      <c r="A235" s="112" t="s">
        <v>139</v>
      </c>
      <c r="D235" s="113">
        <v>81000</v>
      </c>
    </row>
    <row r="236" spans="2:4" ht="24" thickBot="1">
      <c r="B236" s="114" t="s">
        <v>39</v>
      </c>
      <c r="C236" s="113"/>
      <c r="D236" s="115">
        <v>1155400</v>
      </c>
    </row>
    <row r="237" ht="24" thickTop="1"/>
    <row r="238" ht="23.25">
      <c r="A238" s="114" t="s">
        <v>312</v>
      </c>
    </row>
    <row r="239" spans="1:4" ht="23.25">
      <c r="A239" s="112" t="s">
        <v>121</v>
      </c>
      <c r="D239" s="113">
        <f>D241-D240</f>
        <v>3274931.93</v>
      </c>
    </row>
    <row r="240" spans="1:4" ht="23.25">
      <c r="A240" s="112" t="s">
        <v>139</v>
      </c>
      <c r="D240" s="113">
        <v>108800</v>
      </c>
    </row>
    <row r="241" spans="2:4" ht="24" thickBot="1">
      <c r="B241" s="114" t="s">
        <v>39</v>
      </c>
      <c r="C241" s="113"/>
      <c r="D241" s="115">
        <v>3383731.93</v>
      </c>
    </row>
    <row r="242" spans="2:4" ht="24" thickTop="1">
      <c r="B242" s="114"/>
      <c r="C242" s="113"/>
      <c r="D242" s="207"/>
    </row>
    <row r="243" ht="23.25">
      <c r="A243" s="114" t="s">
        <v>313</v>
      </c>
    </row>
    <row r="244" spans="1:4" ht="23.25">
      <c r="A244" s="112" t="s">
        <v>180</v>
      </c>
      <c r="D244" s="113">
        <v>2780000</v>
      </c>
    </row>
    <row r="245" spans="1:4" ht="23.25">
      <c r="A245" s="112" t="s">
        <v>181</v>
      </c>
      <c r="D245" s="113">
        <v>229700</v>
      </c>
    </row>
    <row r="246" spans="1:4" ht="23.25">
      <c r="A246" s="112" t="s">
        <v>321</v>
      </c>
      <c r="D246" s="113">
        <v>547000</v>
      </c>
    </row>
    <row r="247" spans="2:4" ht="24" thickBot="1">
      <c r="B247" s="114" t="s">
        <v>39</v>
      </c>
      <c r="C247" s="113"/>
      <c r="D247" s="115">
        <f>SUM(D244:D246)</f>
        <v>3556700</v>
      </c>
    </row>
    <row r="248" ht="24" thickTop="1"/>
    <row r="249" spans="1:4" ht="23.25">
      <c r="A249" s="249" t="s">
        <v>119</v>
      </c>
      <c r="B249" s="249"/>
      <c r="C249" s="249"/>
      <c r="D249" s="249"/>
    </row>
    <row r="250" spans="1:4" ht="23.25">
      <c r="A250" s="249" t="s">
        <v>351</v>
      </c>
      <c r="B250" s="249"/>
      <c r="C250" s="249"/>
      <c r="D250" s="249"/>
    </row>
    <row r="251" ht="23.25">
      <c r="A251" s="114" t="s">
        <v>120</v>
      </c>
    </row>
    <row r="252" spans="1:4" ht="23.25">
      <c r="A252" s="112" t="s">
        <v>121</v>
      </c>
      <c r="D252" s="113">
        <f>D257-D253</f>
        <v>3481427</v>
      </c>
    </row>
    <row r="253" spans="1:4" ht="23.25">
      <c r="A253" s="112" t="s">
        <v>139</v>
      </c>
      <c r="D253" s="113">
        <f>C254+C255+C256</f>
        <v>5272950</v>
      </c>
    </row>
    <row r="254" spans="1:3" ht="23.25">
      <c r="A254" s="112" t="s">
        <v>122</v>
      </c>
      <c r="C254" s="113">
        <v>4560000</v>
      </c>
    </row>
    <row r="255" spans="1:3" ht="23.25">
      <c r="A255" s="112" t="s">
        <v>123</v>
      </c>
      <c r="C255" s="113">
        <v>708000</v>
      </c>
    </row>
    <row r="256" spans="1:3" ht="23.25">
      <c r="A256" s="112" t="s">
        <v>124</v>
      </c>
      <c r="C256" s="113">
        <v>4950</v>
      </c>
    </row>
    <row r="257" spans="2:4" ht="24" thickBot="1">
      <c r="B257" s="114" t="s">
        <v>39</v>
      </c>
      <c r="C257" s="113"/>
      <c r="D257" s="115">
        <v>8754377</v>
      </c>
    </row>
    <row r="258" ht="24" thickTop="1">
      <c r="A258" s="114" t="s">
        <v>125</v>
      </c>
    </row>
    <row r="259" spans="1:4" ht="23.25">
      <c r="A259" s="112" t="s">
        <v>121</v>
      </c>
      <c r="D259" s="113">
        <f>D261-D260</f>
        <v>6537911</v>
      </c>
    </row>
    <row r="260" spans="1:4" ht="23.25">
      <c r="A260" s="112" t="s">
        <v>139</v>
      </c>
      <c r="D260" s="113">
        <v>407040</v>
      </c>
    </row>
    <row r="261" spans="2:4" ht="24" thickBot="1">
      <c r="B261" s="114" t="s">
        <v>39</v>
      </c>
      <c r="C261" s="113"/>
      <c r="D261" s="115">
        <v>6944951</v>
      </c>
    </row>
    <row r="262" ht="24" thickTop="1">
      <c r="A262" s="114" t="s">
        <v>146</v>
      </c>
    </row>
    <row r="263" spans="1:4" ht="23.25">
      <c r="A263" s="112" t="s">
        <v>121</v>
      </c>
      <c r="D263" s="113">
        <f>D265-D264</f>
        <v>1357120</v>
      </c>
    </row>
    <row r="264" spans="1:4" ht="23.25">
      <c r="A264" s="112" t="s">
        <v>139</v>
      </c>
      <c r="D264" s="113">
        <v>99000</v>
      </c>
    </row>
    <row r="265" spans="2:4" ht="24" thickBot="1">
      <c r="B265" s="114" t="s">
        <v>39</v>
      </c>
      <c r="C265" s="113"/>
      <c r="D265" s="115">
        <v>1456120</v>
      </c>
    </row>
    <row r="266" ht="24" thickTop="1">
      <c r="A266" s="114" t="s">
        <v>312</v>
      </c>
    </row>
    <row r="267" spans="1:4" ht="23.25">
      <c r="A267" s="112" t="s">
        <v>121</v>
      </c>
      <c r="D267" s="113">
        <f>D271-D268</f>
        <v>4133521.4800000004</v>
      </c>
    </row>
    <row r="268" spans="1:4" ht="23.25">
      <c r="A268" s="112" t="s">
        <v>139</v>
      </c>
      <c r="D268" s="113">
        <v>148800</v>
      </c>
    </row>
    <row r="269" spans="1:4" ht="23.25">
      <c r="A269" s="112" t="s">
        <v>348</v>
      </c>
      <c r="C269" s="113">
        <v>108800</v>
      </c>
      <c r="D269" s="113"/>
    </row>
    <row r="270" spans="1:4" ht="23.25">
      <c r="A270" s="112" t="s">
        <v>349</v>
      </c>
      <c r="C270" s="113">
        <v>40000</v>
      </c>
      <c r="D270" s="113"/>
    </row>
    <row r="271" spans="2:4" ht="24" thickBot="1">
      <c r="B271" s="114" t="s">
        <v>39</v>
      </c>
      <c r="C271" s="113"/>
      <c r="D271" s="115">
        <v>4282321.48</v>
      </c>
    </row>
    <row r="272" ht="24" thickTop="1">
      <c r="A272" s="114" t="s">
        <v>313</v>
      </c>
    </row>
    <row r="273" spans="1:4" ht="23.25">
      <c r="A273" s="112" t="s">
        <v>121</v>
      </c>
      <c r="D273" s="239">
        <f>D278-D274</f>
        <v>1102873.4500000002</v>
      </c>
    </row>
    <row r="274" spans="1:4" ht="23.25">
      <c r="A274" s="112" t="s">
        <v>139</v>
      </c>
      <c r="D274" s="239">
        <f>C275+C276+C277</f>
        <v>3556700</v>
      </c>
    </row>
    <row r="275" spans="1:4" ht="23.25">
      <c r="A275" s="112" t="s">
        <v>350</v>
      </c>
      <c r="C275" s="239">
        <v>2780000</v>
      </c>
      <c r="D275" s="113"/>
    </row>
    <row r="276" spans="1:4" ht="23.25">
      <c r="A276" s="112" t="s">
        <v>352</v>
      </c>
      <c r="C276" s="239">
        <v>229700</v>
      </c>
      <c r="D276" s="113"/>
    </row>
    <row r="277" spans="1:4" ht="23.25">
      <c r="A277" s="112" t="s">
        <v>353</v>
      </c>
      <c r="C277" s="239">
        <v>547000</v>
      </c>
      <c r="D277" s="113"/>
    </row>
    <row r="278" spans="2:4" ht="24" thickBot="1">
      <c r="B278" s="114" t="s">
        <v>39</v>
      </c>
      <c r="C278" s="113"/>
      <c r="D278" s="115">
        <v>4659573.45</v>
      </c>
    </row>
    <row r="279" ht="24" thickTop="1"/>
  </sheetData>
  <sheetProtection/>
  <mergeCells count="18">
    <mergeCell ref="A249:D249"/>
    <mergeCell ref="A250:D250"/>
    <mergeCell ref="A218:D218"/>
    <mergeCell ref="A219:D219"/>
    <mergeCell ref="A187:D187"/>
    <mergeCell ref="A188:D188"/>
    <mergeCell ref="A64:D64"/>
    <mergeCell ref="A156:D156"/>
    <mergeCell ref="A157:D157"/>
    <mergeCell ref="A125:D125"/>
    <mergeCell ref="A126:D126"/>
    <mergeCell ref="A94:D94"/>
    <mergeCell ref="A95:D95"/>
    <mergeCell ref="A1:D1"/>
    <mergeCell ref="A2:D2"/>
    <mergeCell ref="A32:D32"/>
    <mergeCell ref="A33:D33"/>
    <mergeCell ref="A63:D6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89"/>
  <sheetViews>
    <sheetView view="pageBreakPreview" zoomScaleSheetLayoutView="100" zoomScalePageLayoutView="0" workbookViewId="0" topLeftCell="A478">
      <selection activeCell="D484" sqref="D484"/>
    </sheetView>
  </sheetViews>
  <sheetFormatPr defaultColWidth="9.140625" defaultRowHeight="15"/>
  <cols>
    <col min="1" max="1" width="43.7109375" style="10" customWidth="1"/>
    <col min="2" max="2" width="9.00390625" style="10" customWidth="1"/>
    <col min="3" max="3" width="16.57421875" style="24" customWidth="1"/>
    <col min="4" max="4" width="15.8515625" style="24" customWidth="1"/>
    <col min="5" max="16384" width="9.00390625" style="10" customWidth="1"/>
  </cols>
  <sheetData>
    <row r="1" spans="1:4" ht="21">
      <c r="A1" s="252" t="s">
        <v>24</v>
      </c>
      <c r="B1" s="252"/>
      <c r="C1" s="252"/>
      <c r="D1" s="252"/>
    </row>
    <row r="2" spans="1:4" ht="21">
      <c r="A2" s="252" t="s">
        <v>25</v>
      </c>
      <c r="B2" s="252"/>
      <c r="C2" s="252"/>
      <c r="D2" s="252"/>
    </row>
    <row r="3" spans="1:4" ht="21">
      <c r="A3" s="252" t="s">
        <v>129</v>
      </c>
      <c r="B3" s="252"/>
      <c r="C3" s="252"/>
      <c r="D3" s="252"/>
    </row>
    <row r="4" spans="1:4" ht="21">
      <c r="A4" s="11" t="s">
        <v>0</v>
      </c>
      <c r="B4" s="11" t="s">
        <v>1</v>
      </c>
      <c r="C4" s="12" t="s">
        <v>2</v>
      </c>
      <c r="D4" s="12" t="s">
        <v>3</v>
      </c>
    </row>
    <row r="5" spans="1:4" ht="21">
      <c r="A5" s="107" t="s">
        <v>26</v>
      </c>
      <c r="B5" s="108">
        <v>10</v>
      </c>
      <c r="C5" s="109">
        <v>0</v>
      </c>
      <c r="D5" s="109"/>
    </row>
    <row r="6" spans="1:4" ht="21">
      <c r="A6" s="15" t="s">
        <v>27</v>
      </c>
      <c r="B6" s="13">
        <v>21</v>
      </c>
      <c r="C6" s="16">
        <v>0</v>
      </c>
      <c r="D6" s="16"/>
    </row>
    <row r="7" spans="1:4" ht="21">
      <c r="A7" s="15" t="s">
        <v>28</v>
      </c>
      <c r="B7" s="13">
        <v>22</v>
      </c>
      <c r="C7" s="16">
        <v>6824090.25</v>
      </c>
      <c r="D7" s="16"/>
    </row>
    <row r="8" spans="1:4" ht="21">
      <c r="A8" s="15" t="s">
        <v>29</v>
      </c>
      <c r="B8" s="13">
        <v>21</v>
      </c>
      <c r="C8" s="16">
        <v>0</v>
      </c>
      <c r="D8" s="16"/>
    </row>
    <row r="9" spans="1:4" ht="21">
      <c r="A9" s="15" t="s">
        <v>30</v>
      </c>
      <c r="B9" s="13">
        <v>22</v>
      </c>
      <c r="C9" s="16">
        <v>20594619.65</v>
      </c>
      <c r="D9" s="16"/>
    </row>
    <row r="10" spans="1:4" ht="21">
      <c r="A10" s="15" t="s">
        <v>127</v>
      </c>
      <c r="B10" s="13">
        <v>23</v>
      </c>
      <c r="C10" s="16">
        <v>6737688.66</v>
      </c>
      <c r="D10" s="16"/>
    </row>
    <row r="11" spans="1:4" ht="21">
      <c r="A11" s="15" t="s">
        <v>130</v>
      </c>
      <c r="B11" s="13">
        <v>701</v>
      </c>
      <c r="C11" s="16">
        <v>4281366.45</v>
      </c>
      <c r="D11" s="16"/>
    </row>
    <row r="12" spans="1:4" ht="21">
      <c r="A12" s="15" t="s">
        <v>31</v>
      </c>
      <c r="B12" s="13">
        <v>90</v>
      </c>
      <c r="C12" s="16">
        <v>9752</v>
      </c>
      <c r="D12" s="16"/>
    </row>
    <row r="13" spans="1:4" ht="21">
      <c r="A13" s="15" t="s">
        <v>32</v>
      </c>
      <c r="B13" s="13"/>
      <c r="C13" s="16">
        <v>459500</v>
      </c>
      <c r="D13" s="16"/>
    </row>
    <row r="14" spans="1:4" ht="21">
      <c r="A14" s="15" t="s">
        <v>7</v>
      </c>
      <c r="B14" s="13">
        <v>0</v>
      </c>
      <c r="C14" s="16">
        <v>1500</v>
      </c>
      <c r="D14" s="16"/>
    </row>
    <row r="15" spans="1:4" ht="21">
      <c r="A15" s="15" t="s">
        <v>9</v>
      </c>
      <c r="B15" s="13">
        <v>100</v>
      </c>
      <c r="C15" s="16">
        <v>529790</v>
      </c>
      <c r="D15" s="16"/>
    </row>
    <row r="16" spans="1:4" ht="21">
      <c r="A16" s="15" t="s">
        <v>15</v>
      </c>
      <c r="B16" s="13">
        <v>120</v>
      </c>
      <c r="C16" s="16">
        <v>40590</v>
      </c>
      <c r="D16" s="16"/>
    </row>
    <row r="17" spans="1:4" ht="21">
      <c r="A17" s="15" t="s">
        <v>16</v>
      </c>
      <c r="B17" s="13">
        <v>130</v>
      </c>
      <c r="C17" s="16">
        <v>106540</v>
      </c>
      <c r="D17" s="16"/>
    </row>
    <row r="18" spans="1:4" ht="21">
      <c r="A18" s="15" t="s">
        <v>11</v>
      </c>
      <c r="B18" s="13">
        <v>200</v>
      </c>
      <c r="C18" s="16">
        <v>13000</v>
      </c>
      <c r="D18" s="16"/>
    </row>
    <row r="19" spans="1:4" ht="21">
      <c r="A19" s="15" t="s">
        <v>6</v>
      </c>
      <c r="B19" s="13">
        <v>250</v>
      </c>
      <c r="C19" s="16">
        <v>115425.57</v>
      </c>
      <c r="D19" s="16"/>
    </row>
    <row r="20" spans="1:4" ht="21">
      <c r="A20" s="15" t="s">
        <v>17</v>
      </c>
      <c r="B20" s="13">
        <v>270</v>
      </c>
      <c r="C20" s="16">
        <v>2890</v>
      </c>
      <c r="D20" s="16"/>
    </row>
    <row r="21" spans="1:4" ht="21">
      <c r="A21" s="15" t="s">
        <v>18</v>
      </c>
      <c r="B21" s="13">
        <v>300</v>
      </c>
      <c r="C21" s="16">
        <v>26907.08</v>
      </c>
      <c r="D21" s="16"/>
    </row>
    <row r="22" spans="1:4" ht="21">
      <c r="A22" s="17" t="s">
        <v>19</v>
      </c>
      <c r="B22" s="13">
        <v>400</v>
      </c>
      <c r="C22" s="18">
        <v>1000</v>
      </c>
      <c r="D22" s="18"/>
    </row>
    <row r="23" spans="1:4" ht="21">
      <c r="A23" s="17" t="s">
        <v>20</v>
      </c>
      <c r="B23" s="13">
        <v>450</v>
      </c>
      <c r="C23" s="18">
        <v>0</v>
      </c>
      <c r="D23" s="18"/>
    </row>
    <row r="24" spans="1:4" ht="21">
      <c r="A24" s="17" t="s">
        <v>21</v>
      </c>
      <c r="B24" s="13">
        <v>500</v>
      </c>
      <c r="C24" s="18">
        <v>0</v>
      </c>
      <c r="D24" s="18"/>
    </row>
    <row r="25" spans="1:4" ht="21">
      <c r="A25" s="17" t="s">
        <v>22</v>
      </c>
      <c r="B25" s="13"/>
      <c r="C25" s="18">
        <v>0</v>
      </c>
      <c r="D25" s="18"/>
    </row>
    <row r="26" spans="1:4" ht="21">
      <c r="A26" s="17" t="s">
        <v>10</v>
      </c>
      <c r="B26" s="19"/>
      <c r="C26" s="18"/>
      <c r="D26" s="18">
        <v>933</v>
      </c>
    </row>
    <row r="27" spans="1:4" ht="21">
      <c r="A27" s="15" t="s">
        <v>33</v>
      </c>
      <c r="B27" s="19"/>
      <c r="C27" s="18"/>
      <c r="D27" s="18">
        <v>2611030.1</v>
      </c>
    </row>
    <row r="28" spans="1:4" ht="21">
      <c r="A28" s="15" t="s">
        <v>34</v>
      </c>
      <c r="B28" s="19"/>
      <c r="C28" s="18"/>
      <c r="D28" s="18">
        <v>87077.12</v>
      </c>
    </row>
    <row r="29" spans="1:4" ht="21">
      <c r="A29" s="15" t="s">
        <v>13</v>
      </c>
      <c r="B29" s="19">
        <v>700</v>
      </c>
      <c r="C29" s="16"/>
      <c r="D29" s="16">
        <v>24430957.99</v>
      </c>
    </row>
    <row r="30" spans="1:4" ht="21">
      <c r="A30" s="15" t="s">
        <v>35</v>
      </c>
      <c r="B30" s="124">
        <v>703</v>
      </c>
      <c r="C30" s="18"/>
      <c r="D30" s="18">
        <v>12614661.45</v>
      </c>
    </row>
    <row r="31" spans="1:4" ht="21.75" thickBot="1">
      <c r="A31" s="250" t="s">
        <v>39</v>
      </c>
      <c r="B31" s="251"/>
      <c r="C31" s="125">
        <f>SUM(C5:C30)</f>
        <v>39744659.660000004</v>
      </c>
      <c r="D31" s="126">
        <f>SUM(D5:D30)</f>
        <v>39744659.66</v>
      </c>
    </row>
    <row r="32" spans="1:4" ht="21.75" thickTop="1">
      <c r="A32" s="20"/>
      <c r="B32" s="21"/>
      <c r="C32" s="22"/>
      <c r="D32" s="23"/>
    </row>
    <row r="33" spans="1:2" ht="21">
      <c r="A33" s="10" t="s">
        <v>36</v>
      </c>
      <c r="B33" s="10" t="s">
        <v>37</v>
      </c>
    </row>
    <row r="34" ht="21"/>
    <row r="35" spans="1:2" ht="21">
      <c r="A35" s="10" t="s">
        <v>36</v>
      </c>
      <c r="B35" s="10" t="s">
        <v>38</v>
      </c>
    </row>
    <row r="36" ht="21"/>
    <row r="37" spans="1:2" ht="21">
      <c r="A37" s="10" t="s">
        <v>36</v>
      </c>
      <c r="B37" s="10" t="s">
        <v>113</v>
      </c>
    </row>
    <row r="38" ht="21"/>
    <row r="39" spans="1:4" ht="21">
      <c r="A39" s="252" t="s">
        <v>24</v>
      </c>
      <c r="B39" s="252"/>
      <c r="C39" s="252"/>
      <c r="D39" s="252"/>
    </row>
    <row r="40" spans="1:4" ht="21">
      <c r="A40" s="252" t="s">
        <v>25</v>
      </c>
      <c r="B40" s="252"/>
      <c r="C40" s="252"/>
      <c r="D40" s="252"/>
    </row>
    <row r="41" spans="1:4" ht="21">
      <c r="A41" s="252" t="s">
        <v>137</v>
      </c>
      <c r="B41" s="252"/>
      <c r="C41" s="252"/>
      <c r="D41" s="252"/>
    </row>
    <row r="42" spans="1:4" ht="21">
      <c r="A42" s="11" t="s">
        <v>0</v>
      </c>
      <c r="B42" s="11" t="s">
        <v>1</v>
      </c>
      <c r="C42" s="12" t="s">
        <v>2</v>
      </c>
      <c r="D42" s="12" t="s">
        <v>3</v>
      </c>
    </row>
    <row r="43" spans="1:4" ht="21">
      <c r="A43" s="107" t="s">
        <v>26</v>
      </c>
      <c r="B43" s="108">
        <v>10</v>
      </c>
      <c r="C43" s="109">
        <v>0</v>
      </c>
      <c r="D43" s="109"/>
    </row>
    <row r="44" spans="1:4" ht="21">
      <c r="A44" s="15" t="s">
        <v>27</v>
      </c>
      <c r="B44" s="13">
        <v>21</v>
      </c>
      <c r="C44" s="16">
        <v>0</v>
      </c>
      <c r="D44" s="16"/>
    </row>
    <row r="45" spans="1:4" ht="21">
      <c r="A45" s="15" t="s">
        <v>28</v>
      </c>
      <c r="B45" s="13">
        <v>22</v>
      </c>
      <c r="C45" s="16">
        <v>9821529.46</v>
      </c>
      <c r="D45" s="16"/>
    </row>
    <row r="46" spans="1:4" ht="21">
      <c r="A46" s="15" t="s">
        <v>29</v>
      </c>
      <c r="B46" s="13">
        <v>21</v>
      </c>
      <c r="C46" s="16">
        <v>0</v>
      </c>
      <c r="D46" s="16"/>
    </row>
    <row r="47" spans="1:4" ht="21">
      <c r="A47" s="15" t="s">
        <v>30</v>
      </c>
      <c r="B47" s="13">
        <v>22</v>
      </c>
      <c r="C47" s="16">
        <v>18346621.8</v>
      </c>
      <c r="D47" s="16"/>
    </row>
    <row r="48" spans="1:4" ht="21">
      <c r="A48" s="15" t="s">
        <v>127</v>
      </c>
      <c r="B48" s="13">
        <v>23</v>
      </c>
      <c r="C48" s="16">
        <v>6737688.66</v>
      </c>
      <c r="D48" s="16"/>
    </row>
    <row r="49" spans="1:4" ht="21">
      <c r="A49" s="15" t="s">
        <v>130</v>
      </c>
      <c r="B49" s="13">
        <v>701</v>
      </c>
      <c r="C49" s="16">
        <v>4888996.54</v>
      </c>
      <c r="D49" s="16"/>
    </row>
    <row r="50" spans="1:4" ht="21">
      <c r="A50" s="15" t="s">
        <v>31</v>
      </c>
      <c r="B50" s="13">
        <v>90</v>
      </c>
      <c r="C50" s="16">
        <v>25088</v>
      </c>
      <c r="D50" s="16"/>
    </row>
    <row r="51" spans="1:4" ht="21">
      <c r="A51" s="15" t="s">
        <v>32</v>
      </c>
      <c r="B51" s="13"/>
      <c r="C51" s="16">
        <v>42170</v>
      </c>
      <c r="D51" s="16"/>
    </row>
    <row r="52" spans="1:4" ht="21">
      <c r="A52" s="15" t="s">
        <v>126</v>
      </c>
      <c r="B52" s="13">
        <v>0</v>
      </c>
      <c r="C52" s="16">
        <v>1544851</v>
      </c>
      <c r="D52" s="16"/>
    </row>
    <row r="53" spans="1:4" ht="21">
      <c r="A53" s="15" t="s">
        <v>9</v>
      </c>
      <c r="B53" s="13">
        <v>100</v>
      </c>
      <c r="C53" s="16">
        <v>1048310</v>
      </c>
      <c r="D53" s="16"/>
    </row>
    <row r="54" spans="1:4" ht="21">
      <c r="A54" s="15" t="s">
        <v>15</v>
      </c>
      <c r="B54" s="13">
        <v>120</v>
      </c>
      <c r="C54" s="16">
        <v>81180</v>
      </c>
      <c r="D54" s="16"/>
    </row>
    <row r="55" spans="1:4" ht="21">
      <c r="A55" s="15" t="s">
        <v>16</v>
      </c>
      <c r="B55" s="13">
        <v>130</v>
      </c>
      <c r="C55" s="16">
        <v>222080</v>
      </c>
      <c r="D55" s="16"/>
    </row>
    <row r="56" spans="1:4" ht="21">
      <c r="A56" s="15" t="s">
        <v>11</v>
      </c>
      <c r="B56" s="13">
        <v>200</v>
      </c>
      <c r="C56" s="16">
        <v>44960</v>
      </c>
      <c r="D56" s="16"/>
    </row>
    <row r="57" spans="1:4" ht="21">
      <c r="A57" s="15" t="s">
        <v>6</v>
      </c>
      <c r="B57" s="13">
        <v>250</v>
      </c>
      <c r="C57" s="16">
        <v>364208.42</v>
      </c>
      <c r="D57" s="16"/>
    </row>
    <row r="58" spans="1:4" ht="21">
      <c r="A58" s="15" t="s">
        <v>17</v>
      </c>
      <c r="B58" s="13">
        <v>270</v>
      </c>
      <c r="C58" s="16">
        <v>61208.2</v>
      </c>
      <c r="D58" s="16"/>
    </row>
    <row r="59" spans="1:4" ht="21">
      <c r="A59" s="15" t="s">
        <v>18</v>
      </c>
      <c r="B59" s="13">
        <v>300</v>
      </c>
      <c r="C59" s="16">
        <v>53780.64</v>
      </c>
      <c r="D59" s="16"/>
    </row>
    <row r="60" spans="1:4" ht="21">
      <c r="A60" s="17" t="s">
        <v>19</v>
      </c>
      <c r="B60" s="13">
        <v>400</v>
      </c>
      <c r="C60" s="18">
        <v>634000</v>
      </c>
      <c r="D60" s="18"/>
    </row>
    <row r="61" spans="1:4" ht="21">
      <c r="A61" s="17" t="s">
        <v>20</v>
      </c>
      <c r="B61" s="13">
        <v>450</v>
      </c>
      <c r="C61" s="18">
        <v>0</v>
      </c>
      <c r="D61" s="18"/>
    </row>
    <row r="62" spans="1:4" ht="21">
      <c r="A62" s="17" t="s">
        <v>21</v>
      </c>
      <c r="B62" s="13">
        <v>500</v>
      </c>
      <c r="C62" s="18">
        <v>0</v>
      </c>
      <c r="D62" s="18"/>
    </row>
    <row r="63" spans="1:4" ht="21">
      <c r="A63" s="17" t="s">
        <v>22</v>
      </c>
      <c r="B63" s="13"/>
      <c r="C63" s="18">
        <v>0</v>
      </c>
      <c r="D63" s="18"/>
    </row>
    <row r="64" spans="1:4" ht="21">
      <c r="A64" s="17" t="s">
        <v>10</v>
      </c>
      <c r="B64" s="19"/>
      <c r="C64" s="18"/>
      <c r="D64" s="18">
        <v>933</v>
      </c>
    </row>
    <row r="65" spans="1:4" ht="21">
      <c r="A65" s="15" t="s">
        <v>33</v>
      </c>
      <c r="B65" s="19"/>
      <c r="C65" s="18"/>
      <c r="D65" s="18">
        <v>6331030.31</v>
      </c>
    </row>
    <row r="66" spans="1:4" ht="21">
      <c r="A66" s="15" t="s">
        <v>34</v>
      </c>
      <c r="B66" s="19"/>
      <c r="C66" s="18"/>
      <c r="D66" s="18">
        <v>538089.97</v>
      </c>
    </row>
    <row r="67" spans="1:4" ht="21">
      <c r="A67" s="15" t="s">
        <v>13</v>
      </c>
      <c r="B67" s="19">
        <v>700</v>
      </c>
      <c r="C67" s="16"/>
      <c r="D67" s="16">
        <v>24431957.99</v>
      </c>
    </row>
    <row r="68" spans="1:4" ht="21">
      <c r="A68" s="15" t="s">
        <v>35</v>
      </c>
      <c r="B68" s="124">
        <v>703</v>
      </c>
      <c r="C68" s="18"/>
      <c r="D68" s="18">
        <v>12614661.45</v>
      </c>
    </row>
    <row r="69" spans="1:4" ht="21.75" thickBot="1">
      <c r="A69" s="250" t="s">
        <v>39</v>
      </c>
      <c r="B69" s="251"/>
      <c r="C69" s="125">
        <f>SUM(C43:C68)</f>
        <v>43916672.720000006</v>
      </c>
      <c r="D69" s="126">
        <f>SUM(D43:D68)</f>
        <v>43916672.72</v>
      </c>
    </row>
    <row r="70" spans="1:4" ht="21.75" thickTop="1">
      <c r="A70" s="20"/>
      <c r="B70" s="21"/>
      <c r="C70" s="22"/>
      <c r="D70" s="23"/>
    </row>
    <row r="71" spans="1:2" ht="21">
      <c r="A71" s="10" t="s">
        <v>36</v>
      </c>
      <c r="B71" s="10" t="s">
        <v>37</v>
      </c>
    </row>
    <row r="72" ht="21"/>
    <row r="73" spans="1:2" ht="21">
      <c r="A73" s="10" t="s">
        <v>36</v>
      </c>
      <c r="B73" s="10" t="s">
        <v>38</v>
      </c>
    </row>
    <row r="74" ht="21"/>
    <row r="75" spans="1:2" ht="21">
      <c r="A75" s="10" t="s">
        <v>36</v>
      </c>
      <c r="B75" s="10" t="s">
        <v>113</v>
      </c>
    </row>
    <row r="76" ht="21"/>
    <row r="77" spans="1:4" ht="21">
      <c r="A77" s="252" t="s">
        <v>24</v>
      </c>
      <c r="B77" s="252"/>
      <c r="C77" s="252"/>
      <c r="D77" s="252"/>
    </row>
    <row r="78" spans="1:4" ht="21">
      <c r="A78" s="252" t="s">
        <v>25</v>
      </c>
      <c r="B78" s="252"/>
      <c r="C78" s="252"/>
      <c r="D78" s="252"/>
    </row>
    <row r="79" spans="1:4" ht="21">
      <c r="A79" s="252" t="s">
        <v>148</v>
      </c>
      <c r="B79" s="252"/>
      <c r="C79" s="252"/>
      <c r="D79" s="252"/>
    </row>
    <row r="80" spans="1:4" ht="21">
      <c r="A80" s="11" t="s">
        <v>0</v>
      </c>
      <c r="B80" s="11" t="s">
        <v>1</v>
      </c>
      <c r="C80" s="12" t="s">
        <v>2</v>
      </c>
      <c r="D80" s="12" t="s">
        <v>3</v>
      </c>
    </row>
    <row r="81" spans="1:4" ht="21">
      <c r="A81" s="107" t="s">
        <v>26</v>
      </c>
      <c r="B81" s="108">
        <v>10</v>
      </c>
      <c r="C81" s="109">
        <v>0</v>
      </c>
      <c r="D81" s="109"/>
    </row>
    <row r="82" spans="1:4" ht="21">
      <c r="A82" s="15" t="s">
        <v>27</v>
      </c>
      <c r="B82" s="13">
        <v>21</v>
      </c>
      <c r="C82" s="16">
        <v>0</v>
      </c>
      <c r="D82" s="16"/>
    </row>
    <row r="83" spans="1:4" ht="21">
      <c r="A83" s="15" t="s">
        <v>28</v>
      </c>
      <c r="B83" s="13">
        <v>22</v>
      </c>
      <c r="C83" s="16">
        <v>8963786.46</v>
      </c>
      <c r="D83" s="16"/>
    </row>
    <row r="84" spans="1:4" ht="21">
      <c r="A84" s="15" t="s">
        <v>29</v>
      </c>
      <c r="B84" s="13">
        <v>21</v>
      </c>
      <c r="C84" s="16">
        <v>0</v>
      </c>
      <c r="D84" s="16"/>
    </row>
    <row r="85" spans="1:4" ht="21">
      <c r="A85" s="15" t="s">
        <v>30</v>
      </c>
      <c r="B85" s="13">
        <v>22</v>
      </c>
      <c r="C85" s="16">
        <v>12949447.99</v>
      </c>
      <c r="D85" s="16"/>
    </row>
    <row r="86" spans="1:4" ht="21">
      <c r="A86" s="15" t="s">
        <v>127</v>
      </c>
      <c r="B86" s="13">
        <v>23</v>
      </c>
      <c r="C86" s="16">
        <v>10737688.66</v>
      </c>
      <c r="D86" s="16"/>
    </row>
    <row r="87" spans="1:4" ht="21">
      <c r="A87" s="15" t="s">
        <v>130</v>
      </c>
      <c r="B87" s="13">
        <v>701</v>
      </c>
      <c r="C87" s="16">
        <v>4888996.54</v>
      </c>
      <c r="D87" s="16"/>
    </row>
    <row r="88" spans="1:4" ht="21">
      <c r="A88" s="15" t="s">
        <v>31</v>
      </c>
      <c r="B88" s="13">
        <v>90</v>
      </c>
      <c r="C88" s="16">
        <v>521400</v>
      </c>
      <c r="D88" s="16"/>
    </row>
    <row r="89" spans="1:4" ht="21">
      <c r="A89" s="15" t="s">
        <v>32</v>
      </c>
      <c r="B89" s="13"/>
      <c r="C89" s="16">
        <v>0</v>
      </c>
      <c r="D89" s="16"/>
    </row>
    <row r="90" spans="1:4" ht="21">
      <c r="A90" s="15" t="s">
        <v>126</v>
      </c>
      <c r="B90" s="13">
        <v>0</v>
      </c>
      <c r="C90" s="16">
        <v>1802580</v>
      </c>
      <c r="D90" s="16"/>
    </row>
    <row r="91" spans="1:4" ht="21">
      <c r="A91" s="15" t="s">
        <v>145</v>
      </c>
      <c r="B91" s="13">
        <v>100</v>
      </c>
      <c r="C91" s="16">
        <v>1583561</v>
      </c>
      <c r="D91" s="16"/>
    </row>
    <row r="92" spans="1:4" ht="21">
      <c r="A92" s="15" t="s">
        <v>15</v>
      </c>
      <c r="B92" s="13">
        <v>120</v>
      </c>
      <c r="C92" s="16">
        <v>123215</v>
      </c>
      <c r="D92" s="16"/>
    </row>
    <row r="93" spans="1:4" ht="21">
      <c r="A93" s="15" t="s">
        <v>147</v>
      </c>
      <c r="B93" s="13">
        <v>130</v>
      </c>
      <c r="C93" s="16">
        <v>346620</v>
      </c>
      <c r="D93" s="16"/>
    </row>
    <row r="94" spans="1:4" ht="21">
      <c r="A94" s="15" t="s">
        <v>11</v>
      </c>
      <c r="B94" s="13">
        <v>200</v>
      </c>
      <c r="C94" s="16">
        <v>74762.5</v>
      </c>
      <c r="D94" s="16"/>
    </row>
    <row r="95" spans="1:4" ht="21">
      <c r="A95" s="15" t="s">
        <v>6</v>
      </c>
      <c r="B95" s="13">
        <v>250</v>
      </c>
      <c r="C95" s="16">
        <v>665996.52</v>
      </c>
      <c r="D95" s="16"/>
    </row>
    <row r="96" spans="1:4" ht="21">
      <c r="A96" s="15" t="s">
        <v>17</v>
      </c>
      <c r="B96" s="13">
        <v>270</v>
      </c>
      <c r="C96" s="16">
        <v>112511.32</v>
      </c>
      <c r="D96" s="16"/>
    </row>
    <row r="97" spans="1:4" ht="21">
      <c r="A97" s="15" t="s">
        <v>18</v>
      </c>
      <c r="B97" s="13">
        <v>300</v>
      </c>
      <c r="C97" s="16">
        <v>60125.29</v>
      </c>
      <c r="D97" s="16"/>
    </row>
    <row r="98" spans="1:4" ht="21">
      <c r="A98" s="17" t="s">
        <v>19</v>
      </c>
      <c r="B98" s="13">
        <v>400</v>
      </c>
      <c r="C98" s="18">
        <v>634000</v>
      </c>
      <c r="D98" s="18"/>
    </row>
    <row r="99" spans="1:4" ht="21">
      <c r="A99" s="17" t="s">
        <v>20</v>
      </c>
      <c r="B99" s="13">
        <v>450</v>
      </c>
      <c r="C99" s="18">
        <v>0</v>
      </c>
      <c r="D99" s="18"/>
    </row>
    <row r="100" spans="1:4" ht="21">
      <c r="A100" s="17" t="s">
        <v>21</v>
      </c>
      <c r="B100" s="13">
        <v>500</v>
      </c>
      <c r="C100" s="18">
        <v>0</v>
      </c>
      <c r="D100" s="18"/>
    </row>
    <row r="101" spans="1:4" ht="21">
      <c r="A101" s="17" t="s">
        <v>22</v>
      </c>
      <c r="B101" s="13"/>
      <c r="C101" s="18">
        <v>0</v>
      </c>
      <c r="D101" s="18"/>
    </row>
    <row r="102" spans="1:4" ht="21">
      <c r="A102" s="17" t="s">
        <v>10</v>
      </c>
      <c r="B102" s="19"/>
      <c r="C102" s="18"/>
      <c r="D102" s="18">
        <v>933</v>
      </c>
    </row>
    <row r="103" spans="1:4" ht="21">
      <c r="A103" s="15" t="s">
        <v>33</v>
      </c>
      <c r="B103" s="19"/>
      <c r="C103" s="18"/>
      <c r="D103" s="18">
        <v>6358109.31</v>
      </c>
    </row>
    <row r="104" spans="1:4" ht="21">
      <c r="A104" s="15" t="s">
        <v>34</v>
      </c>
      <c r="B104" s="19"/>
      <c r="C104" s="18"/>
      <c r="D104" s="18">
        <v>87811.53</v>
      </c>
    </row>
    <row r="105" spans="1:4" ht="21">
      <c r="A105" s="15" t="s">
        <v>13</v>
      </c>
      <c r="B105" s="19">
        <v>700</v>
      </c>
      <c r="C105" s="16"/>
      <c r="D105" s="16">
        <v>24403175.99</v>
      </c>
    </row>
    <row r="106" spans="1:4" ht="21">
      <c r="A106" s="15" t="s">
        <v>35</v>
      </c>
      <c r="B106" s="124">
        <v>703</v>
      </c>
      <c r="C106" s="18"/>
      <c r="D106" s="18">
        <v>12614661.45</v>
      </c>
    </row>
    <row r="107" spans="1:4" ht="21.75" thickBot="1">
      <c r="A107" s="250" t="s">
        <v>39</v>
      </c>
      <c r="B107" s="251"/>
      <c r="C107" s="125">
        <f>SUM(C81:C106)</f>
        <v>43464691.28000001</v>
      </c>
      <c r="D107" s="126">
        <f>SUM(D81:D106)</f>
        <v>43464691.28</v>
      </c>
    </row>
    <row r="108" spans="1:4" ht="21.75" thickTop="1">
      <c r="A108" s="20"/>
      <c r="B108" s="21"/>
      <c r="C108" s="22"/>
      <c r="D108" s="23"/>
    </row>
    <row r="109" spans="1:2" ht="21">
      <c r="A109" s="10" t="s">
        <v>36</v>
      </c>
      <c r="B109" s="10" t="s">
        <v>37</v>
      </c>
    </row>
    <row r="110" ht="21"/>
    <row r="111" spans="1:2" ht="21">
      <c r="A111" s="10" t="s">
        <v>36</v>
      </c>
      <c r="B111" s="10" t="s">
        <v>38</v>
      </c>
    </row>
    <row r="112" ht="21"/>
    <row r="113" spans="1:2" ht="21">
      <c r="A113" s="10" t="s">
        <v>36</v>
      </c>
      <c r="B113" s="10" t="s">
        <v>113</v>
      </c>
    </row>
    <row r="114" ht="21"/>
    <row r="115" spans="1:4" ht="21">
      <c r="A115" s="252" t="s">
        <v>24</v>
      </c>
      <c r="B115" s="252"/>
      <c r="C115" s="252"/>
      <c r="D115" s="252"/>
    </row>
    <row r="116" spans="1:4" ht="21">
      <c r="A116" s="252" t="s">
        <v>25</v>
      </c>
      <c r="B116" s="252"/>
      <c r="C116" s="252"/>
      <c r="D116" s="252"/>
    </row>
    <row r="117" spans="1:4" ht="21">
      <c r="A117" s="252" t="s">
        <v>156</v>
      </c>
      <c r="B117" s="252"/>
      <c r="C117" s="252"/>
      <c r="D117" s="252"/>
    </row>
    <row r="118" spans="1:4" ht="21">
      <c r="A118" s="11" t="s">
        <v>0</v>
      </c>
      <c r="B118" s="11" t="s">
        <v>1</v>
      </c>
      <c r="C118" s="12" t="s">
        <v>2</v>
      </c>
      <c r="D118" s="12" t="s">
        <v>3</v>
      </c>
    </row>
    <row r="119" spans="1:4" ht="21">
      <c r="A119" s="107" t="s">
        <v>26</v>
      </c>
      <c r="B119" s="108">
        <v>10</v>
      </c>
      <c r="C119" s="109">
        <v>0</v>
      </c>
      <c r="D119" s="109"/>
    </row>
    <row r="120" spans="1:4" ht="21">
      <c r="A120" s="15" t="s">
        <v>27</v>
      </c>
      <c r="B120" s="13">
        <v>21</v>
      </c>
      <c r="C120" s="16">
        <v>0</v>
      </c>
      <c r="D120" s="16"/>
    </row>
    <row r="121" spans="1:4" ht="21">
      <c r="A121" s="15" t="s">
        <v>28</v>
      </c>
      <c r="B121" s="13">
        <v>22</v>
      </c>
      <c r="C121" s="16">
        <v>16891690.85</v>
      </c>
      <c r="D121" s="16"/>
    </row>
    <row r="122" spans="1:4" ht="21">
      <c r="A122" s="15" t="s">
        <v>29</v>
      </c>
      <c r="B122" s="13">
        <v>21</v>
      </c>
      <c r="C122" s="16">
        <v>0</v>
      </c>
      <c r="D122" s="16"/>
    </row>
    <row r="123" spans="1:4" ht="21">
      <c r="A123" s="15" t="s">
        <v>30</v>
      </c>
      <c r="B123" s="13">
        <v>22</v>
      </c>
      <c r="C123" s="16">
        <v>11538014.39</v>
      </c>
      <c r="D123" s="16"/>
    </row>
    <row r="124" spans="1:4" ht="21">
      <c r="A124" s="15" t="s">
        <v>127</v>
      </c>
      <c r="B124" s="13">
        <v>23</v>
      </c>
      <c r="C124" s="16">
        <v>10755000.09</v>
      </c>
      <c r="D124" s="16"/>
    </row>
    <row r="125" spans="1:4" ht="21">
      <c r="A125" s="15" t="s">
        <v>130</v>
      </c>
      <c r="B125" s="13">
        <v>701</v>
      </c>
      <c r="C125" s="16">
        <v>4888996.54</v>
      </c>
      <c r="D125" s="16"/>
    </row>
    <row r="126" spans="1:4" ht="21">
      <c r="A126" s="15" t="s">
        <v>31</v>
      </c>
      <c r="B126" s="13">
        <v>90</v>
      </c>
      <c r="C126" s="16">
        <v>133844</v>
      </c>
      <c r="D126" s="16"/>
    </row>
    <row r="127" spans="1:4" ht="21">
      <c r="A127" s="15" t="s">
        <v>32</v>
      </c>
      <c r="B127" s="13"/>
      <c r="C127" s="16">
        <v>538420</v>
      </c>
      <c r="D127" s="16"/>
    </row>
    <row r="128" spans="1:4" ht="21">
      <c r="A128" s="15" t="s">
        <v>126</v>
      </c>
      <c r="B128" s="13">
        <v>0</v>
      </c>
      <c r="C128" s="16">
        <v>2266659</v>
      </c>
      <c r="D128" s="16"/>
    </row>
    <row r="129" spans="1:4" ht="21">
      <c r="A129" s="15" t="s">
        <v>145</v>
      </c>
      <c r="B129" s="13">
        <v>100</v>
      </c>
      <c r="C129" s="16">
        <v>2047741</v>
      </c>
      <c r="D129" s="16"/>
    </row>
    <row r="130" spans="1:4" ht="21">
      <c r="A130" s="15" t="s">
        <v>15</v>
      </c>
      <c r="B130" s="13">
        <v>120</v>
      </c>
      <c r="C130" s="16">
        <v>165250</v>
      </c>
      <c r="D130" s="16"/>
    </row>
    <row r="131" spans="1:4" ht="21">
      <c r="A131" s="15" t="s">
        <v>147</v>
      </c>
      <c r="B131" s="13">
        <v>130</v>
      </c>
      <c r="C131" s="16">
        <v>453160</v>
      </c>
      <c r="D131" s="16"/>
    </row>
    <row r="132" spans="1:4" ht="21">
      <c r="A132" s="15" t="s">
        <v>11</v>
      </c>
      <c r="B132" s="13">
        <v>200</v>
      </c>
      <c r="C132" s="16">
        <v>107712.5</v>
      </c>
      <c r="D132" s="16"/>
    </row>
    <row r="133" spans="1:4" ht="21">
      <c r="A133" s="15" t="s">
        <v>6</v>
      </c>
      <c r="B133" s="13">
        <v>250</v>
      </c>
      <c r="C133" s="16">
        <v>1127671.54</v>
      </c>
      <c r="D133" s="16"/>
    </row>
    <row r="134" spans="1:4" ht="21">
      <c r="A134" s="15" t="s">
        <v>17</v>
      </c>
      <c r="B134" s="13">
        <v>270</v>
      </c>
      <c r="C134" s="16">
        <v>344319.81</v>
      </c>
      <c r="D134" s="16"/>
    </row>
    <row r="135" spans="1:4" ht="21">
      <c r="A135" s="15" t="s">
        <v>18</v>
      </c>
      <c r="B135" s="13">
        <v>300</v>
      </c>
      <c r="C135" s="16">
        <v>97274.43</v>
      </c>
      <c r="D135" s="16"/>
    </row>
    <row r="136" spans="1:4" ht="21">
      <c r="A136" s="17" t="s">
        <v>19</v>
      </c>
      <c r="B136" s="13">
        <v>400</v>
      </c>
      <c r="C136" s="18">
        <v>764000</v>
      </c>
      <c r="D136" s="18"/>
    </row>
    <row r="137" spans="1:4" ht="21">
      <c r="A137" s="17" t="s">
        <v>20</v>
      </c>
      <c r="B137" s="13">
        <v>450</v>
      </c>
      <c r="C137" s="18">
        <v>0</v>
      </c>
      <c r="D137" s="18"/>
    </row>
    <row r="138" spans="1:4" ht="21">
      <c r="A138" s="17" t="s">
        <v>21</v>
      </c>
      <c r="B138" s="13">
        <v>500</v>
      </c>
      <c r="C138" s="18">
        <v>0</v>
      </c>
      <c r="D138" s="18"/>
    </row>
    <row r="139" spans="1:4" ht="21">
      <c r="A139" s="17" t="s">
        <v>22</v>
      </c>
      <c r="B139" s="13"/>
      <c r="C139" s="18">
        <v>0</v>
      </c>
      <c r="D139" s="18"/>
    </row>
    <row r="140" spans="1:4" ht="21">
      <c r="A140" s="17" t="s">
        <v>152</v>
      </c>
      <c r="B140" s="13"/>
      <c r="C140" s="18"/>
      <c r="D140" s="18">
        <v>0.05</v>
      </c>
    </row>
    <row r="141" spans="1:4" ht="21">
      <c r="A141" s="17" t="s">
        <v>10</v>
      </c>
      <c r="B141" s="19"/>
      <c r="C141" s="18"/>
      <c r="D141" s="18">
        <v>933</v>
      </c>
    </row>
    <row r="142" spans="1:4" ht="21">
      <c r="A142" s="15" t="s">
        <v>33</v>
      </c>
      <c r="B142" s="19"/>
      <c r="C142" s="18"/>
      <c r="D142" s="18">
        <v>15025777.08</v>
      </c>
    </row>
    <row r="143" spans="1:4" ht="21">
      <c r="A143" s="15" t="s">
        <v>34</v>
      </c>
      <c r="B143" s="19"/>
      <c r="C143" s="18"/>
      <c r="D143" s="18">
        <v>93726.58</v>
      </c>
    </row>
    <row r="144" spans="1:4" ht="21">
      <c r="A144" s="15" t="s">
        <v>13</v>
      </c>
      <c r="B144" s="19">
        <v>700</v>
      </c>
      <c r="C144" s="16"/>
      <c r="D144" s="16">
        <v>24384655.99</v>
      </c>
    </row>
    <row r="145" spans="1:4" ht="21">
      <c r="A145" s="15" t="s">
        <v>35</v>
      </c>
      <c r="B145" s="124">
        <v>703</v>
      </c>
      <c r="C145" s="18"/>
      <c r="D145" s="18">
        <v>12614661.45</v>
      </c>
    </row>
    <row r="146" spans="1:4" ht="21.75" thickBot="1">
      <c r="A146" s="250" t="s">
        <v>39</v>
      </c>
      <c r="B146" s="251"/>
      <c r="C146" s="125">
        <f>SUM(C119:C145)</f>
        <v>52119754.15</v>
      </c>
      <c r="D146" s="126">
        <f>SUM(D119:D145)</f>
        <v>52119754.150000006</v>
      </c>
    </row>
    <row r="147" spans="1:4" ht="21.75" thickTop="1">
      <c r="A147" s="20"/>
      <c r="B147" s="21"/>
      <c r="C147" s="22"/>
      <c r="D147" s="23"/>
    </row>
    <row r="148" spans="1:2" ht="21">
      <c r="A148" s="10" t="s">
        <v>36</v>
      </c>
      <c r="B148" s="10" t="s">
        <v>37</v>
      </c>
    </row>
    <row r="149" ht="21"/>
    <row r="150" spans="1:2" ht="21">
      <c r="A150" s="10" t="s">
        <v>36</v>
      </c>
      <c r="B150" s="10" t="s">
        <v>38</v>
      </c>
    </row>
    <row r="151" ht="21"/>
    <row r="152" spans="1:2" ht="21">
      <c r="A152" s="10" t="s">
        <v>36</v>
      </c>
      <c r="B152" s="10" t="s">
        <v>113</v>
      </c>
    </row>
    <row r="153" spans="1:4" ht="21">
      <c r="A153" s="252" t="s">
        <v>24</v>
      </c>
      <c r="B153" s="252"/>
      <c r="C153" s="252"/>
      <c r="D153" s="252"/>
    </row>
    <row r="154" spans="1:4" ht="21">
      <c r="A154" s="252" t="s">
        <v>25</v>
      </c>
      <c r="B154" s="252"/>
      <c r="C154" s="252"/>
      <c r="D154" s="252"/>
    </row>
    <row r="155" spans="1:4" ht="21">
      <c r="A155" s="252" t="s">
        <v>161</v>
      </c>
      <c r="B155" s="252"/>
      <c r="C155" s="252"/>
      <c r="D155" s="252"/>
    </row>
    <row r="156" spans="1:4" ht="21">
      <c r="A156" s="11" t="s">
        <v>0</v>
      </c>
      <c r="B156" s="11" t="s">
        <v>1</v>
      </c>
      <c r="C156" s="12" t="s">
        <v>2</v>
      </c>
      <c r="D156" s="12" t="s">
        <v>3</v>
      </c>
    </row>
    <row r="157" spans="1:4" ht="21">
      <c r="A157" s="107" t="s">
        <v>26</v>
      </c>
      <c r="B157" s="108">
        <v>10</v>
      </c>
      <c r="C157" s="109">
        <v>775</v>
      </c>
      <c r="D157" s="109"/>
    </row>
    <row r="158" spans="1:4" ht="21">
      <c r="A158" s="15" t="s">
        <v>27</v>
      </c>
      <c r="B158" s="13">
        <v>21</v>
      </c>
      <c r="C158" s="16">
        <v>0</v>
      </c>
      <c r="D158" s="16"/>
    </row>
    <row r="159" spans="1:4" ht="21">
      <c r="A159" s="15" t="s">
        <v>28</v>
      </c>
      <c r="B159" s="13">
        <v>22</v>
      </c>
      <c r="C159" s="16">
        <v>7598997.61</v>
      </c>
      <c r="D159" s="16"/>
    </row>
    <row r="160" spans="1:4" ht="21">
      <c r="A160" s="15" t="s">
        <v>29</v>
      </c>
      <c r="B160" s="13">
        <v>21</v>
      </c>
      <c r="C160" s="16">
        <v>0</v>
      </c>
      <c r="D160" s="16"/>
    </row>
    <row r="161" spans="1:4" ht="21">
      <c r="A161" s="15" t="s">
        <v>30</v>
      </c>
      <c r="B161" s="13">
        <v>22</v>
      </c>
      <c r="C161" s="16">
        <v>20111767</v>
      </c>
      <c r="D161" s="16"/>
    </row>
    <row r="162" spans="1:4" ht="21">
      <c r="A162" s="15" t="s">
        <v>127</v>
      </c>
      <c r="B162" s="13">
        <v>23</v>
      </c>
      <c r="C162" s="16">
        <v>10755000.09</v>
      </c>
      <c r="D162" s="16"/>
    </row>
    <row r="163" spans="1:4" ht="21">
      <c r="A163" s="15" t="s">
        <v>130</v>
      </c>
      <c r="B163" s="13">
        <v>701</v>
      </c>
      <c r="C163" s="16">
        <v>4888996.54</v>
      </c>
      <c r="D163" s="16"/>
    </row>
    <row r="164" spans="1:4" ht="21">
      <c r="A164" s="15" t="s">
        <v>31</v>
      </c>
      <c r="B164" s="13">
        <v>90</v>
      </c>
      <c r="C164" s="16">
        <v>47330</v>
      </c>
      <c r="D164" s="16"/>
    </row>
    <row r="165" spans="1:4" ht="21">
      <c r="A165" s="15" t="s">
        <v>32</v>
      </c>
      <c r="B165" s="13"/>
      <c r="C165" s="16">
        <v>581000</v>
      </c>
      <c r="D165" s="16"/>
    </row>
    <row r="166" spans="1:4" ht="21">
      <c r="A166" s="15" t="s">
        <v>126</v>
      </c>
      <c r="B166" s="13">
        <v>0</v>
      </c>
      <c r="C166" s="16">
        <v>3408438</v>
      </c>
      <c r="D166" s="16"/>
    </row>
    <row r="167" spans="1:4" ht="21">
      <c r="A167" s="15" t="s">
        <v>145</v>
      </c>
      <c r="B167" s="13">
        <v>100</v>
      </c>
      <c r="C167" s="16">
        <v>2501017</v>
      </c>
      <c r="D167" s="16"/>
    </row>
    <row r="168" spans="1:4" ht="21">
      <c r="A168" s="15" t="s">
        <v>15</v>
      </c>
      <c r="B168" s="13">
        <v>120</v>
      </c>
      <c r="C168" s="16">
        <v>207285</v>
      </c>
      <c r="D168" s="16"/>
    </row>
    <row r="169" spans="1:4" ht="21">
      <c r="A169" s="15" t="s">
        <v>147</v>
      </c>
      <c r="B169" s="13">
        <v>130</v>
      </c>
      <c r="C169" s="16">
        <v>577700</v>
      </c>
      <c r="D169" s="16"/>
    </row>
    <row r="170" spans="1:4" ht="21">
      <c r="A170" s="15" t="s">
        <v>11</v>
      </c>
      <c r="B170" s="13">
        <v>200</v>
      </c>
      <c r="C170" s="16">
        <v>122612.5</v>
      </c>
      <c r="D170" s="16"/>
    </row>
    <row r="171" spans="1:4" ht="21">
      <c r="A171" s="15" t="s">
        <v>6</v>
      </c>
      <c r="B171" s="13">
        <v>250</v>
      </c>
      <c r="C171" s="16">
        <v>1420800.54</v>
      </c>
      <c r="D171" s="16"/>
    </row>
    <row r="172" spans="1:4" ht="21">
      <c r="A172" s="15" t="s">
        <v>17</v>
      </c>
      <c r="B172" s="13">
        <v>270</v>
      </c>
      <c r="C172" s="16">
        <v>444992.49</v>
      </c>
      <c r="D172" s="16"/>
    </row>
    <row r="173" spans="1:4" ht="21">
      <c r="A173" s="15" t="s">
        <v>18</v>
      </c>
      <c r="B173" s="13">
        <v>300</v>
      </c>
      <c r="C173" s="16">
        <v>99954.43</v>
      </c>
      <c r="D173" s="16"/>
    </row>
    <row r="174" spans="1:4" ht="21">
      <c r="A174" s="17" t="s">
        <v>19</v>
      </c>
      <c r="B174" s="13">
        <v>400</v>
      </c>
      <c r="C174" s="18">
        <v>764000</v>
      </c>
      <c r="D174" s="18"/>
    </row>
    <row r="175" spans="1:4" ht="21">
      <c r="A175" s="17" t="s">
        <v>20</v>
      </c>
      <c r="B175" s="13">
        <v>450</v>
      </c>
      <c r="C175" s="18">
        <v>0</v>
      </c>
      <c r="D175" s="18"/>
    </row>
    <row r="176" spans="1:4" ht="21">
      <c r="A176" s="17" t="s">
        <v>21</v>
      </c>
      <c r="B176" s="13">
        <v>500</v>
      </c>
      <c r="C176" s="18">
        <v>0</v>
      </c>
      <c r="D176" s="18"/>
    </row>
    <row r="177" spans="1:4" ht="21">
      <c r="A177" s="17" t="s">
        <v>22</v>
      </c>
      <c r="B177" s="13"/>
      <c r="C177" s="18">
        <v>0</v>
      </c>
      <c r="D177" s="18"/>
    </row>
    <row r="178" spans="1:4" ht="21">
      <c r="A178" s="17" t="s">
        <v>152</v>
      </c>
      <c r="B178" s="13"/>
      <c r="C178" s="18"/>
      <c r="D178" s="18">
        <v>0.05</v>
      </c>
    </row>
    <row r="179" spans="1:4" ht="21">
      <c r="A179" s="17" t="s">
        <v>10</v>
      </c>
      <c r="B179" s="19"/>
      <c r="C179" s="18"/>
      <c r="D179" s="18">
        <v>933</v>
      </c>
    </row>
    <row r="180" spans="1:4" ht="21">
      <c r="A180" s="15" t="s">
        <v>33</v>
      </c>
      <c r="B180" s="19"/>
      <c r="C180" s="18"/>
      <c r="D180" s="18">
        <v>16435460.12</v>
      </c>
    </row>
    <row r="181" spans="1:4" ht="21">
      <c r="A181" s="15" t="s">
        <v>34</v>
      </c>
      <c r="B181" s="19"/>
      <c r="C181" s="18"/>
      <c r="D181" s="18">
        <v>92035.59</v>
      </c>
    </row>
    <row r="182" spans="1:4" ht="21">
      <c r="A182" s="15" t="s">
        <v>13</v>
      </c>
      <c r="B182" s="19">
        <v>700</v>
      </c>
      <c r="C182" s="16"/>
      <c r="D182" s="16">
        <v>24387575.99</v>
      </c>
    </row>
    <row r="183" spans="1:4" ht="21">
      <c r="A183" s="15" t="s">
        <v>35</v>
      </c>
      <c r="B183" s="124">
        <v>703</v>
      </c>
      <c r="C183" s="18"/>
      <c r="D183" s="18">
        <v>12614661.45</v>
      </c>
    </row>
    <row r="184" spans="1:4" ht="21.75" thickBot="1">
      <c r="A184" s="250" t="s">
        <v>39</v>
      </c>
      <c r="B184" s="251"/>
      <c r="C184" s="125">
        <f>SUM(C157:C183)</f>
        <v>53530666.2</v>
      </c>
      <c r="D184" s="126">
        <f>SUM(D157:D183)</f>
        <v>53530666.2</v>
      </c>
    </row>
    <row r="185" spans="1:4" ht="21.75" thickTop="1">
      <c r="A185" s="20"/>
      <c r="B185" s="21"/>
      <c r="C185" s="22"/>
      <c r="D185" s="23"/>
    </row>
    <row r="186" spans="1:2" ht="21">
      <c r="A186" s="10" t="s">
        <v>36</v>
      </c>
      <c r="B186" s="10" t="s">
        <v>37</v>
      </c>
    </row>
    <row r="187" ht="21"/>
    <row r="188" spans="1:2" ht="21">
      <c r="A188" s="10" t="s">
        <v>36</v>
      </c>
      <c r="B188" s="10" t="s">
        <v>38</v>
      </c>
    </row>
    <row r="189" ht="21"/>
    <row r="190" spans="1:2" ht="21">
      <c r="A190" s="10" t="s">
        <v>36</v>
      </c>
      <c r="B190" s="10" t="s">
        <v>113</v>
      </c>
    </row>
    <row r="191" spans="1:4" ht="21">
      <c r="A191" s="252" t="s">
        <v>24</v>
      </c>
      <c r="B191" s="252"/>
      <c r="C191" s="252"/>
      <c r="D191" s="252"/>
    </row>
    <row r="192" spans="1:4" ht="21">
      <c r="A192" s="252" t="s">
        <v>25</v>
      </c>
      <c r="B192" s="252"/>
      <c r="C192" s="252"/>
      <c r="D192" s="252"/>
    </row>
    <row r="193" spans="1:4" ht="21">
      <c r="A193" s="252" t="s">
        <v>169</v>
      </c>
      <c r="B193" s="252"/>
      <c r="C193" s="252"/>
      <c r="D193" s="252"/>
    </row>
    <row r="194" spans="1:4" ht="21">
      <c r="A194" s="11" t="s">
        <v>0</v>
      </c>
      <c r="B194" s="11" t="s">
        <v>1</v>
      </c>
      <c r="C194" s="12" t="s">
        <v>2</v>
      </c>
      <c r="D194" s="12" t="s">
        <v>3</v>
      </c>
    </row>
    <row r="195" spans="1:4" ht="21">
      <c r="A195" s="107" t="s">
        <v>26</v>
      </c>
      <c r="B195" s="108">
        <v>10</v>
      </c>
      <c r="C195" s="109">
        <v>0</v>
      </c>
      <c r="D195" s="109"/>
    </row>
    <row r="196" spans="1:4" ht="21">
      <c r="A196" s="15" t="s">
        <v>27</v>
      </c>
      <c r="B196" s="13">
        <v>21</v>
      </c>
      <c r="C196" s="16">
        <v>0</v>
      </c>
      <c r="D196" s="16"/>
    </row>
    <row r="197" spans="1:4" ht="21">
      <c r="A197" s="15" t="s">
        <v>28</v>
      </c>
      <c r="B197" s="13">
        <v>22</v>
      </c>
      <c r="C197" s="16">
        <v>12321314.97</v>
      </c>
      <c r="D197" s="16"/>
    </row>
    <row r="198" spans="1:4" ht="21">
      <c r="A198" s="15" t="s">
        <v>29</v>
      </c>
      <c r="B198" s="13">
        <v>21</v>
      </c>
      <c r="C198" s="16">
        <v>0</v>
      </c>
      <c r="D198" s="16"/>
    </row>
    <row r="199" spans="1:4" ht="21">
      <c r="A199" s="15" t="s">
        <v>30</v>
      </c>
      <c r="B199" s="13">
        <v>22</v>
      </c>
      <c r="C199" s="16">
        <v>19047669.66</v>
      </c>
      <c r="D199" s="16"/>
    </row>
    <row r="200" spans="1:4" ht="21">
      <c r="A200" s="15" t="s">
        <v>127</v>
      </c>
      <c r="B200" s="13">
        <v>23</v>
      </c>
      <c r="C200" s="16">
        <v>10755000.09</v>
      </c>
      <c r="D200" s="16"/>
    </row>
    <row r="201" spans="1:4" ht="21">
      <c r="A201" s="15" t="s">
        <v>130</v>
      </c>
      <c r="B201" s="13">
        <v>701</v>
      </c>
      <c r="C201" s="16">
        <v>4888996.54</v>
      </c>
      <c r="D201" s="16"/>
    </row>
    <row r="202" spans="1:4" ht="21">
      <c r="A202" s="15" t="s">
        <v>31</v>
      </c>
      <c r="B202" s="13">
        <v>90</v>
      </c>
      <c r="C202" s="16">
        <v>256634</v>
      </c>
      <c r="D202" s="16"/>
    </row>
    <row r="203" spans="1:4" ht="21">
      <c r="A203" s="15" t="s">
        <v>32</v>
      </c>
      <c r="B203" s="13"/>
      <c r="C203" s="16">
        <v>180100</v>
      </c>
      <c r="D203" s="16"/>
    </row>
    <row r="204" spans="1:4" ht="21">
      <c r="A204" s="15" t="s">
        <v>126</v>
      </c>
      <c r="B204" s="13">
        <v>0</v>
      </c>
      <c r="C204" s="16">
        <v>4288417</v>
      </c>
      <c r="D204" s="16"/>
    </row>
    <row r="205" spans="1:4" ht="21">
      <c r="A205" s="15" t="s">
        <v>145</v>
      </c>
      <c r="B205" s="13">
        <v>100</v>
      </c>
      <c r="C205" s="16">
        <v>3241834</v>
      </c>
      <c r="D205" s="16"/>
    </row>
    <row r="206" spans="1:4" ht="21">
      <c r="A206" s="15" t="s">
        <v>15</v>
      </c>
      <c r="B206" s="13">
        <v>120</v>
      </c>
      <c r="C206" s="16">
        <v>249320</v>
      </c>
      <c r="D206" s="16"/>
    </row>
    <row r="207" spans="1:4" ht="21">
      <c r="A207" s="15" t="s">
        <v>147</v>
      </c>
      <c r="B207" s="13">
        <v>130</v>
      </c>
      <c r="C207" s="16">
        <v>702240</v>
      </c>
      <c r="D207" s="16"/>
    </row>
    <row r="208" spans="1:4" ht="21">
      <c r="A208" s="15" t="s">
        <v>11</v>
      </c>
      <c r="B208" s="13">
        <v>200</v>
      </c>
      <c r="C208" s="16">
        <v>142974.5</v>
      </c>
      <c r="D208" s="16"/>
    </row>
    <row r="209" spans="1:4" ht="21">
      <c r="A209" s="15" t="s">
        <v>6</v>
      </c>
      <c r="B209" s="13">
        <v>250</v>
      </c>
      <c r="C209" s="16">
        <v>1639224.6</v>
      </c>
      <c r="D209" s="16"/>
    </row>
    <row r="210" spans="1:4" ht="21">
      <c r="A210" s="15" t="s">
        <v>17</v>
      </c>
      <c r="B210" s="13">
        <v>270</v>
      </c>
      <c r="C210" s="16">
        <v>583064.54</v>
      </c>
      <c r="D210" s="16"/>
    </row>
    <row r="211" spans="1:4" ht="21">
      <c r="A211" s="15" t="s">
        <v>18</v>
      </c>
      <c r="B211" s="13">
        <v>300</v>
      </c>
      <c r="C211" s="16">
        <v>129632.86</v>
      </c>
      <c r="D211" s="16"/>
    </row>
    <row r="212" spans="1:4" ht="21">
      <c r="A212" s="17" t="s">
        <v>19</v>
      </c>
      <c r="B212" s="13">
        <v>400</v>
      </c>
      <c r="C212" s="18">
        <v>813502.37</v>
      </c>
      <c r="D212" s="18"/>
    </row>
    <row r="213" spans="1:4" ht="21">
      <c r="A213" s="17" t="s">
        <v>20</v>
      </c>
      <c r="B213" s="13">
        <v>450</v>
      </c>
      <c r="C213" s="18">
        <v>0</v>
      </c>
      <c r="D213" s="18"/>
    </row>
    <row r="214" spans="1:4" ht="21">
      <c r="A214" s="17" t="s">
        <v>21</v>
      </c>
      <c r="B214" s="13">
        <v>500</v>
      </c>
      <c r="C214" s="18">
        <v>0</v>
      </c>
      <c r="D214" s="18"/>
    </row>
    <row r="215" spans="1:4" ht="21">
      <c r="A215" s="17" t="s">
        <v>22</v>
      </c>
      <c r="B215" s="13"/>
      <c r="C215" s="18">
        <v>0</v>
      </c>
      <c r="D215" s="18"/>
    </row>
    <row r="216" spans="1:4" ht="21">
      <c r="A216" s="17" t="s">
        <v>10</v>
      </c>
      <c r="B216" s="19"/>
      <c r="C216" s="18"/>
      <c r="D216" s="18">
        <v>933</v>
      </c>
    </row>
    <row r="217" spans="1:4" ht="21">
      <c r="A217" s="15" t="s">
        <v>33</v>
      </c>
      <c r="B217" s="19"/>
      <c r="C217" s="18"/>
      <c r="D217" s="18">
        <v>22145346.56</v>
      </c>
    </row>
    <row r="218" spans="1:4" ht="21">
      <c r="A218" s="15" t="s">
        <v>34</v>
      </c>
      <c r="B218" s="19"/>
      <c r="C218" s="18"/>
      <c r="D218" s="18">
        <v>90408.13</v>
      </c>
    </row>
    <row r="219" spans="1:4" ht="21">
      <c r="A219" s="15" t="s">
        <v>13</v>
      </c>
      <c r="B219" s="19">
        <v>700</v>
      </c>
      <c r="C219" s="16"/>
      <c r="D219" s="16">
        <v>24388575.99</v>
      </c>
    </row>
    <row r="220" spans="1:4" ht="21">
      <c r="A220" s="15" t="s">
        <v>35</v>
      </c>
      <c r="B220" s="124">
        <v>703</v>
      </c>
      <c r="C220" s="18"/>
      <c r="D220" s="18">
        <v>12614661.45</v>
      </c>
    </row>
    <row r="221" spans="1:4" ht="21.75" thickBot="1">
      <c r="A221" s="250" t="s">
        <v>39</v>
      </c>
      <c r="B221" s="251"/>
      <c r="C221" s="125">
        <f>SUM(C195:C220)</f>
        <v>59239925.129999995</v>
      </c>
      <c r="D221" s="126">
        <f>SUM(D195:D220)</f>
        <v>59239925.129999995</v>
      </c>
    </row>
    <row r="222" spans="1:4" ht="21.75" thickTop="1">
      <c r="A222" s="20"/>
      <c r="B222" s="21"/>
      <c r="C222" s="22"/>
      <c r="D222" s="23"/>
    </row>
    <row r="223" spans="1:2" ht="21">
      <c r="A223" s="10" t="s">
        <v>36</v>
      </c>
      <c r="B223" s="10" t="s">
        <v>37</v>
      </c>
    </row>
    <row r="224" ht="21"/>
    <row r="225" spans="1:2" ht="21">
      <c r="A225" s="10" t="s">
        <v>36</v>
      </c>
      <c r="B225" s="10" t="s">
        <v>38</v>
      </c>
    </row>
    <row r="226" ht="21"/>
    <row r="227" spans="1:2" ht="21">
      <c r="A227" s="10" t="s">
        <v>36</v>
      </c>
      <c r="B227" s="10" t="s">
        <v>113</v>
      </c>
    </row>
    <row r="228" ht="21"/>
    <row r="229" spans="1:4" ht="21">
      <c r="A229" s="252" t="s">
        <v>24</v>
      </c>
      <c r="B229" s="252"/>
      <c r="C229" s="252"/>
      <c r="D229" s="252"/>
    </row>
    <row r="230" spans="1:4" ht="21">
      <c r="A230" s="252" t="s">
        <v>25</v>
      </c>
      <c r="B230" s="252"/>
      <c r="C230" s="252"/>
      <c r="D230" s="252"/>
    </row>
    <row r="231" spans="1:4" ht="21">
      <c r="A231" s="252" t="s">
        <v>175</v>
      </c>
      <c r="B231" s="252"/>
      <c r="C231" s="252"/>
      <c r="D231" s="252"/>
    </row>
    <row r="232" spans="1:4" ht="21">
      <c r="A232" s="11" t="s">
        <v>0</v>
      </c>
      <c r="B232" s="11" t="s">
        <v>1</v>
      </c>
      <c r="C232" s="12" t="s">
        <v>2</v>
      </c>
      <c r="D232" s="12" t="s">
        <v>3</v>
      </c>
    </row>
    <row r="233" spans="1:4" ht="21">
      <c r="A233" s="107" t="s">
        <v>26</v>
      </c>
      <c r="B233" s="108">
        <v>10</v>
      </c>
      <c r="C233" s="109">
        <v>0</v>
      </c>
      <c r="D233" s="109"/>
    </row>
    <row r="234" spans="1:4" ht="21">
      <c r="A234" s="15" t="s">
        <v>27</v>
      </c>
      <c r="B234" s="13">
        <v>21</v>
      </c>
      <c r="C234" s="16">
        <v>0</v>
      </c>
      <c r="D234" s="16"/>
    </row>
    <row r="235" spans="1:4" ht="21">
      <c r="A235" s="15" t="s">
        <v>28</v>
      </c>
      <c r="B235" s="13">
        <v>22</v>
      </c>
      <c r="C235" s="16">
        <v>15705651.39</v>
      </c>
      <c r="D235" s="16"/>
    </row>
    <row r="236" spans="1:4" ht="21">
      <c r="A236" s="15" t="s">
        <v>29</v>
      </c>
      <c r="B236" s="13">
        <v>21</v>
      </c>
      <c r="C236" s="16">
        <v>14856125.26</v>
      </c>
      <c r="D236" s="16"/>
    </row>
    <row r="237" spans="1:4" ht="21">
      <c r="A237" s="15" t="s">
        <v>30</v>
      </c>
      <c r="B237" s="13">
        <v>22</v>
      </c>
      <c r="C237" s="16"/>
      <c r="D237" s="16"/>
    </row>
    <row r="238" spans="1:4" ht="21">
      <c r="A238" s="15" t="s">
        <v>127</v>
      </c>
      <c r="B238" s="13">
        <v>23</v>
      </c>
      <c r="C238" s="16">
        <v>10755000.09</v>
      </c>
      <c r="D238" s="16"/>
    </row>
    <row r="239" spans="1:4" ht="21">
      <c r="A239" s="15" t="s">
        <v>130</v>
      </c>
      <c r="B239" s="13">
        <v>701</v>
      </c>
      <c r="C239" s="16">
        <v>4888996.54</v>
      </c>
      <c r="D239" s="16"/>
    </row>
    <row r="240" spans="1:4" ht="21">
      <c r="A240" s="15" t="s">
        <v>31</v>
      </c>
      <c r="B240" s="13">
        <v>90</v>
      </c>
      <c r="C240" s="16">
        <v>0</v>
      </c>
      <c r="D240" s="16"/>
    </row>
    <row r="241" spans="1:4" ht="21">
      <c r="A241" s="15" t="s">
        <v>173</v>
      </c>
      <c r="B241" s="13"/>
      <c r="C241" s="16">
        <v>564700</v>
      </c>
      <c r="D241" s="16"/>
    </row>
    <row r="242" spans="1:4" ht="21">
      <c r="A242" s="15" t="s">
        <v>126</v>
      </c>
      <c r="B242" s="13">
        <v>0</v>
      </c>
      <c r="C242" s="16">
        <v>5460596</v>
      </c>
      <c r="D242" s="16"/>
    </row>
    <row r="243" spans="1:4" ht="21">
      <c r="A243" s="15" t="s">
        <v>145</v>
      </c>
      <c r="B243" s="13">
        <v>100</v>
      </c>
      <c r="C243" s="16">
        <v>3881408</v>
      </c>
      <c r="D243" s="16"/>
    </row>
    <row r="244" spans="1:4" ht="21">
      <c r="A244" s="15" t="s">
        <v>15</v>
      </c>
      <c r="B244" s="13">
        <v>120</v>
      </c>
      <c r="C244" s="16">
        <v>291895</v>
      </c>
      <c r="D244" s="16"/>
    </row>
    <row r="245" spans="1:4" ht="21">
      <c r="A245" s="15" t="s">
        <v>147</v>
      </c>
      <c r="B245" s="13">
        <v>130</v>
      </c>
      <c r="C245" s="16">
        <v>808780</v>
      </c>
      <c r="D245" s="16"/>
    </row>
    <row r="246" spans="1:4" ht="21">
      <c r="A246" s="15" t="s">
        <v>11</v>
      </c>
      <c r="B246" s="13">
        <v>200</v>
      </c>
      <c r="C246" s="16">
        <v>194186.5</v>
      </c>
      <c r="D246" s="16"/>
    </row>
    <row r="247" spans="1:4" ht="21">
      <c r="A247" s="15" t="s">
        <v>6</v>
      </c>
      <c r="B247" s="13">
        <v>250</v>
      </c>
      <c r="C247" s="16">
        <v>2355638.91</v>
      </c>
      <c r="D247" s="16"/>
    </row>
    <row r="248" spans="1:4" ht="21">
      <c r="A248" s="15" t="s">
        <v>17</v>
      </c>
      <c r="B248" s="13">
        <v>270</v>
      </c>
      <c r="C248" s="16">
        <v>761165.57</v>
      </c>
      <c r="D248" s="16"/>
    </row>
    <row r="249" spans="1:4" ht="21">
      <c r="A249" s="15" t="s">
        <v>18</v>
      </c>
      <c r="B249" s="13">
        <v>300</v>
      </c>
      <c r="C249" s="16">
        <v>174930.76</v>
      </c>
      <c r="D249" s="16"/>
    </row>
    <row r="250" spans="1:4" ht="21">
      <c r="A250" s="17" t="s">
        <v>19</v>
      </c>
      <c r="B250" s="13">
        <v>400</v>
      </c>
      <c r="C250" s="18">
        <v>858502.37</v>
      </c>
      <c r="D250" s="18"/>
    </row>
    <row r="251" spans="1:4" ht="21">
      <c r="A251" s="17" t="s">
        <v>20</v>
      </c>
      <c r="B251" s="13">
        <v>450</v>
      </c>
      <c r="C251" s="18">
        <v>28000</v>
      </c>
      <c r="D251" s="18"/>
    </row>
    <row r="252" spans="1:4" ht="21">
      <c r="A252" s="17" t="s">
        <v>178</v>
      </c>
      <c r="B252" s="13">
        <v>500</v>
      </c>
      <c r="C252" s="18">
        <v>3009700</v>
      </c>
      <c r="D252" s="18"/>
    </row>
    <row r="253" spans="1:4" ht="21">
      <c r="A253" s="17" t="s">
        <v>22</v>
      </c>
      <c r="B253" s="13"/>
      <c r="C253" s="18">
        <v>0</v>
      </c>
      <c r="D253" s="18"/>
    </row>
    <row r="254" spans="1:4" ht="21">
      <c r="A254" s="17" t="s">
        <v>176</v>
      </c>
      <c r="B254" s="13"/>
      <c r="C254" s="18"/>
      <c r="D254" s="18">
        <v>564700</v>
      </c>
    </row>
    <row r="255" spans="1:4" ht="21">
      <c r="A255" s="17" t="s">
        <v>12</v>
      </c>
      <c r="B255" s="19"/>
      <c r="C255" s="18"/>
      <c r="D255" s="18">
        <v>933</v>
      </c>
    </row>
    <row r="256" spans="1:4" ht="21">
      <c r="A256" s="15" t="s">
        <v>33</v>
      </c>
      <c r="B256" s="19"/>
      <c r="C256" s="18"/>
      <c r="D256" s="18">
        <v>26905957.35</v>
      </c>
    </row>
    <row r="257" spans="1:4" ht="21">
      <c r="A257" s="15" t="s">
        <v>34</v>
      </c>
      <c r="B257" s="19"/>
      <c r="C257" s="18"/>
      <c r="D257" s="18">
        <v>120448.6</v>
      </c>
    </row>
    <row r="258" spans="1:4" ht="21">
      <c r="A258" s="15" t="s">
        <v>13</v>
      </c>
      <c r="B258" s="19">
        <v>700</v>
      </c>
      <c r="C258" s="16"/>
      <c r="D258" s="16">
        <v>24388575.99</v>
      </c>
    </row>
    <row r="259" spans="1:4" ht="21">
      <c r="A259" s="15" t="s">
        <v>35</v>
      </c>
      <c r="B259" s="124">
        <v>703</v>
      </c>
      <c r="C259" s="18"/>
      <c r="D259" s="18">
        <v>12614661.45</v>
      </c>
    </row>
    <row r="260" spans="1:4" ht="21.75" thickBot="1">
      <c r="A260" s="250" t="s">
        <v>39</v>
      </c>
      <c r="B260" s="251"/>
      <c r="C260" s="125">
        <f>SUM(C233:C259)</f>
        <v>64595276.38999999</v>
      </c>
      <c r="D260" s="126">
        <f>SUM(D233:D259)</f>
        <v>64595276.39</v>
      </c>
    </row>
    <row r="261" spans="1:4" ht="21.75" thickTop="1">
      <c r="A261" s="20"/>
      <c r="B261" s="21"/>
      <c r="C261" s="22"/>
      <c r="D261" s="23"/>
    </row>
    <row r="262" spans="1:2" ht="21">
      <c r="A262" s="10" t="s">
        <v>36</v>
      </c>
      <c r="B262" s="10" t="s">
        <v>37</v>
      </c>
    </row>
    <row r="263" ht="21"/>
    <row r="264" spans="1:2" ht="21">
      <c r="A264" s="10" t="s">
        <v>36</v>
      </c>
      <c r="B264" s="10" t="s">
        <v>38</v>
      </c>
    </row>
    <row r="265" ht="21"/>
    <row r="266" spans="1:2" ht="21">
      <c r="A266" s="10" t="s">
        <v>36</v>
      </c>
      <c r="B266" s="10" t="s">
        <v>113</v>
      </c>
    </row>
    <row r="267" spans="1:4" ht="21">
      <c r="A267" s="252" t="s">
        <v>24</v>
      </c>
      <c r="B267" s="252"/>
      <c r="C267" s="252"/>
      <c r="D267" s="252"/>
    </row>
    <row r="268" spans="1:4" ht="21">
      <c r="A268" s="252" t="s">
        <v>25</v>
      </c>
      <c r="B268" s="252"/>
      <c r="C268" s="252"/>
      <c r="D268" s="252"/>
    </row>
    <row r="269" spans="1:4" ht="21">
      <c r="A269" s="252" t="s">
        <v>298</v>
      </c>
      <c r="B269" s="252"/>
      <c r="C269" s="252"/>
      <c r="D269" s="252"/>
    </row>
    <row r="270" spans="1:4" ht="21">
      <c r="A270" s="11" t="s">
        <v>0</v>
      </c>
      <c r="B270" s="11" t="s">
        <v>1</v>
      </c>
      <c r="C270" s="12" t="s">
        <v>2</v>
      </c>
      <c r="D270" s="12" t="s">
        <v>3</v>
      </c>
    </row>
    <row r="271" spans="1:4" ht="21">
      <c r="A271" s="107" t="s">
        <v>26</v>
      </c>
      <c r="B271" s="108">
        <v>111100</v>
      </c>
      <c r="C271" s="109">
        <v>0</v>
      </c>
      <c r="D271" s="109"/>
    </row>
    <row r="272" spans="1:4" ht="21">
      <c r="A272" s="15" t="s">
        <v>30</v>
      </c>
      <c r="B272" s="13">
        <v>111201</v>
      </c>
      <c r="C272" s="160">
        <v>13072395.51</v>
      </c>
      <c r="D272" s="160"/>
    </row>
    <row r="273" spans="1:4" ht="21">
      <c r="A273" s="15" t="s">
        <v>28</v>
      </c>
      <c r="B273" s="13">
        <v>111201</v>
      </c>
      <c r="C273" s="160">
        <v>17480990.61</v>
      </c>
      <c r="D273" s="160"/>
    </row>
    <row r="274" spans="1:4" ht="21">
      <c r="A274" s="15" t="s">
        <v>299</v>
      </c>
      <c r="B274" s="13">
        <v>111201</v>
      </c>
      <c r="C274" s="160">
        <v>10755000.09</v>
      </c>
      <c r="D274" s="160"/>
    </row>
    <row r="275" spans="1:4" ht="21">
      <c r="A275" s="15" t="s">
        <v>29</v>
      </c>
      <c r="B275" s="13">
        <v>111203</v>
      </c>
      <c r="C275" s="160">
        <v>0</v>
      </c>
      <c r="D275" s="160"/>
    </row>
    <row r="276" spans="1:4" ht="21">
      <c r="A276" s="15" t="s">
        <v>27</v>
      </c>
      <c r="B276" s="13">
        <v>111203</v>
      </c>
      <c r="C276" s="160">
        <v>0</v>
      </c>
      <c r="D276" s="160"/>
    </row>
    <row r="277" spans="1:4" ht="21">
      <c r="A277" s="159" t="s">
        <v>300</v>
      </c>
      <c r="B277" s="13">
        <v>112002</v>
      </c>
      <c r="C277" s="160">
        <v>4888996.54</v>
      </c>
      <c r="D277" s="160"/>
    </row>
    <row r="278" spans="1:4" ht="21">
      <c r="A278" s="15" t="s">
        <v>31</v>
      </c>
      <c r="B278" s="13">
        <v>113100</v>
      </c>
      <c r="C278" s="160">
        <v>14220</v>
      </c>
      <c r="D278" s="160"/>
    </row>
    <row r="279" spans="1:4" ht="21">
      <c r="A279" s="15" t="s">
        <v>33</v>
      </c>
      <c r="B279" s="161">
        <v>190001</v>
      </c>
      <c r="C279" s="160"/>
      <c r="D279" s="160">
        <v>29504507.82</v>
      </c>
    </row>
    <row r="280" spans="1:4" ht="21">
      <c r="A280" s="15" t="s">
        <v>173</v>
      </c>
      <c r="B280" s="13">
        <v>190004</v>
      </c>
      <c r="C280" s="160">
        <v>477600</v>
      </c>
      <c r="D280" s="160"/>
    </row>
    <row r="281" spans="1:4" ht="21">
      <c r="A281" s="17" t="s">
        <v>12</v>
      </c>
      <c r="B281" s="13">
        <v>211000</v>
      </c>
      <c r="C281" s="160"/>
      <c r="D281" s="160">
        <v>933</v>
      </c>
    </row>
    <row r="282" spans="1:4" ht="21">
      <c r="A282" s="15" t="s">
        <v>34</v>
      </c>
      <c r="B282" s="13">
        <v>215000</v>
      </c>
      <c r="C282" s="16"/>
      <c r="D282" s="16">
        <v>92690.96</v>
      </c>
    </row>
    <row r="283" spans="1:4" ht="21">
      <c r="A283" s="17" t="s">
        <v>176</v>
      </c>
      <c r="B283" s="13">
        <v>290001</v>
      </c>
      <c r="C283" s="16"/>
      <c r="D283" s="16">
        <v>477600</v>
      </c>
    </row>
    <row r="284" spans="1:4" ht="21">
      <c r="A284" s="15" t="s">
        <v>13</v>
      </c>
      <c r="B284" s="13">
        <v>310000</v>
      </c>
      <c r="C284" s="16"/>
      <c r="D284" s="16">
        <v>24395338.99</v>
      </c>
    </row>
    <row r="285" spans="1:4" ht="21">
      <c r="A285" s="15" t="s">
        <v>35</v>
      </c>
      <c r="B285" s="13">
        <v>320000</v>
      </c>
      <c r="C285" s="16"/>
      <c r="D285" s="16">
        <v>12614661.45</v>
      </c>
    </row>
    <row r="286" spans="1:4" ht="21">
      <c r="A286" s="15" t="s">
        <v>126</v>
      </c>
      <c r="B286" s="13">
        <v>511000</v>
      </c>
      <c r="C286" s="16">
        <v>6134054</v>
      </c>
      <c r="D286" s="16"/>
    </row>
    <row r="287" spans="1:4" ht="21">
      <c r="A287" s="15" t="s">
        <v>145</v>
      </c>
      <c r="B287" s="13">
        <v>522000</v>
      </c>
      <c r="C287" s="16">
        <v>4498188</v>
      </c>
      <c r="D287" s="16"/>
    </row>
    <row r="288" spans="1:4" ht="21">
      <c r="A288" s="15" t="s">
        <v>15</v>
      </c>
      <c r="B288" s="13">
        <v>522000</v>
      </c>
      <c r="C288" s="16">
        <v>334470</v>
      </c>
      <c r="D288" s="16"/>
    </row>
    <row r="289" spans="1:4" ht="21">
      <c r="A289" s="15" t="s">
        <v>147</v>
      </c>
      <c r="B289" s="13">
        <v>522000</v>
      </c>
      <c r="C289" s="16">
        <v>924320</v>
      </c>
      <c r="D289" s="16"/>
    </row>
    <row r="290" spans="1:4" ht="21">
      <c r="A290" s="15" t="s">
        <v>11</v>
      </c>
      <c r="B290" s="13">
        <v>531000</v>
      </c>
      <c r="C290" s="16">
        <v>201156.5</v>
      </c>
      <c r="D290" s="16"/>
    </row>
    <row r="291" spans="1:4" ht="21">
      <c r="A291" s="15" t="s">
        <v>315</v>
      </c>
      <c r="B291" s="13">
        <v>532000</v>
      </c>
      <c r="C291" s="16">
        <v>2648854.91</v>
      </c>
      <c r="D291" s="16"/>
    </row>
    <row r="292" spans="1:4" ht="21">
      <c r="A292" s="15" t="s">
        <v>17</v>
      </c>
      <c r="B292" s="13">
        <v>533000</v>
      </c>
      <c r="C292" s="16">
        <v>820547.54</v>
      </c>
      <c r="D292" s="16"/>
    </row>
    <row r="293" spans="1:4" ht="21">
      <c r="A293" s="15" t="s">
        <v>18</v>
      </c>
      <c r="B293" s="13">
        <v>534000</v>
      </c>
      <c r="C293" s="16">
        <v>201096.15</v>
      </c>
      <c r="D293" s="16"/>
    </row>
    <row r="294" spans="1:4" ht="21">
      <c r="A294" s="17" t="s">
        <v>20</v>
      </c>
      <c r="B294" s="13">
        <v>541000</v>
      </c>
      <c r="C294" s="18">
        <v>163640</v>
      </c>
      <c r="D294" s="18"/>
    </row>
    <row r="295" spans="1:4" ht="21">
      <c r="A295" s="17" t="s">
        <v>314</v>
      </c>
      <c r="B295" s="13">
        <v>542000</v>
      </c>
      <c r="C295" s="18">
        <v>3009700</v>
      </c>
      <c r="D295" s="18"/>
    </row>
    <row r="296" spans="1:4" ht="21">
      <c r="A296" s="17" t="s">
        <v>22</v>
      </c>
      <c r="B296" s="13">
        <v>551000</v>
      </c>
      <c r="C296" s="18">
        <v>0</v>
      </c>
      <c r="D296" s="18"/>
    </row>
    <row r="297" spans="1:4" ht="21">
      <c r="A297" s="17" t="s">
        <v>19</v>
      </c>
      <c r="B297" s="13">
        <v>561000</v>
      </c>
      <c r="C297" s="18">
        <v>1460502.37</v>
      </c>
      <c r="D297" s="18"/>
    </row>
    <row r="298" spans="1:4" ht="21.75" thickBot="1">
      <c r="A298" s="250" t="s">
        <v>39</v>
      </c>
      <c r="B298" s="251"/>
      <c r="C298" s="125">
        <f>SUM(C271:C297)</f>
        <v>67085732.21999999</v>
      </c>
      <c r="D298" s="126">
        <f>SUM(D271:D297)</f>
        <v>67085732.22</v>
      </c>
    </row>
    <row r="299" spans="1:4" ht="21.75" thickTop="1">
      <c r="A299" s="20"/>
      <c r="B299" s="21"/>
      <c r="C299" s="22"/>
      <c r="D299" s="23"/>
    </row>
    <row r="300" spans="1:2" ht="21">
      <c r="A300" s="10" t="s">
        <v>36</v>
      </c>
      <c r="B300" s="10" t="s">
        <v>37</v>
      </c>
    </row>
    <row r="301" ht="21"/>
    <row r="302" spans="1:2" ht="21">
      <c r="A302" s="10" t="s">
        <v>36</v>
      </c>
      <c r="B302" s="10" t="s">
        <v>38</v>
      </c>
    </row>
    <row r="303" ht="21"/>
    <row r="304" spans="1:2" ht="21">
      <c r="A304" s="10" t="s">
        <v>36</v>
      </c>
      <c r="B304" s="10" t="s">
        <v>113</v>
      </c>
    </row>
    <row r="305" spans="1:4" ht="21">
      <c r="A305" s="252" t="s">
        <v>24</v>
      </c>
      <c r="B305" s="252"/>
      <c r="C305" s="252"/>
      <c r="D305" s="252"/>
    </row>
    <row r="306" spans="1:4" ht="21">
      <c r="A306" s="252" t="s">
        <v>25</v>
      </c>
      <c r="B306" s="252"/>
      <c r="C306" s="252"/>
      <c r="D306" s="252"/>
    </row>
    <row r="307" spans="1:4" ht="21">
      <c r="A307" s="252" t="s">
        <v>325</v>
      </c>
      <c r="B307" s="252"/>
      <c r="C307" s="252"/>
      <c r="D307" s="252"/>
    </row>
    <row r="308" spans="1:4" ht="21">
      <c r="A308" s="11" t="s">
        <v>0</v>
      </c>
      <c r="B308" s="11" t="s">
        <v>1</v>
      </c>
      <c r="C308" s="12" t="s">
        <v>2</v>
      </c>
      <c r="D308" s="12" t="s">
        <v>3</v>
      </c>
    </row>
    <row r="309" spans="1:4" ht="21">
      <c r="A309" s="107" t="s">
        <v>26</v>
      </c>
      <c r="B309" s="108">
        <v>111100</v>
      </c>
      <c r="C309" s="109">
        <v>0</v>
      </c>
      <c r="D309" s="109"/>
    </row>
    <row r="310" spans="1:4" ht="21">
      <c r="A310" s="15" t="s">
        <v>30</v>
      </c>
      <c r="B310" s="13">
        <v>111201</v>
      </c>
      <c r="C310" s="160">
        <v>11614184.59</v>
      </c>
      <c r="D310" s="160"/>
    </row>
    <row r="311" spans="1:4" ht="21">
      <c r="A311" s="15" t="s">
        <v>28</v>
      </c>
      <c r="B311" s="13">
        <v>111201</v>
      </c>
      <c r="C311" s="160">
        <v>19983724.35</v>
      </c>
      <c r="D311" s="160"/>
    </row>
    <row r="312" spans="1:4" ht="21">
      <c r="A312" s="15" t="s">
        <v>299</v>
      </c>
      <c r="B312" s="13">
        <v>111201</v>
      </c>
      <c r="C312" s="160">
        <v>10755000.09</v>
      </c>
      <c r="D312" s="160"/>
    </row>
    <row r="313" spans="1:4" ht="21">
      <c r="A313" s="15" t="s">
        <v>29</v>
      </c>
      <c r="B313" s="13">
        <v>111203</v>
      </c>
      <c r="C313" s="160">
        <v>0</v>
      </c>
      <c r="D313" s="160"/>
    </row>
    <row r="314" spans="1:4" ht="21">
      <c r="A314" s="15" t="s">
        <v>27</v>
      </c>
      <c r="B314" s="13">
        <v>111203</v>
      </c>
      <c r="C314" s="160">
        <v>0</v>
      </c>
      <c r="D314" s="160"/>
    </row>
    <row r="315" spans="1:4" ht="21">
      <c r="A315" s="159" t="s">
        <v>300</v>
      </c>
      <c r="B315" s="13">
        <v>112002</v>
      </c>
      <c r="C315" s="160">
        <v>4888996.54</v>
      </c>
      <c r="D315" s="160"/>
    </row>
    <row r="316" spans="1:4" ht="21">
      <c r="A316" s="15" t="s">
        <v>31</v>
      </c>
      <c r="B316" s="13">
        <v>113100</v>
      </c>
      <c r="C316" s="160">
        <v>161628</v>
      </c>
      <c r="D316" s="160"/>
    </row>
    <row r="317" spans="1:4" ht="21">
      <c r="A317" s="15" t="s">
        <v>33</v>
      </c>
      <c r="B317" s="161">
        <v>190001</v>
      </c>
      <c r="C317" s="160"/>
      <c r="D317" s="160">
        <v>32792598.96</v>
      </c>
    </row>
    <row r="318" spans="1:4" ht="21">
      <c r="A318" s="15" t="s">
        <v>173</v>
      </c>
      <c r="B318" s="13">
        <v>190004</v>
      </c>
      <c r="C318" s="160">
        <v>951600</v>
      </c>
      <c r="D318" s="160"/>
    </row>
    <row r="319" spans="1:4" ht="21">
      <c r="A319" s="17" t="s">
        <v>12</v>
      </c>
      <c r="B319" s="13">
        <v>211000</v>
      </c>
      <c r="C319" s="160"/>
      <c r="D319" s="160">
        <v>933</v>
      </c>
    </row>
    <row r="320" spans="1:4" ht="21">
      <c r="A320" s="15" t="s">
        <v>34</v>
      </c>
      <c r="B320" s="13">
        <v>215000</v>
      </c>
      <c r="C320" s="16"/>
      <c r="D320" s="16">
        <v>108547.3</v>
      </c>
    </row>
    <row r="321" spans="1:4" ht="21">
      <c r="A321" s="17" t="s">
        <v>176</v>
      </c>
      <c r="B321" s="13">
        <v>290001</v>
      </c>
      <c r="C321" s="16"/>
      <c r="D321" s="16">
        <v>951600</v>
      </c>
    </row>
    <row r="322" spans="1:4" ht="21">
      <c r="A322" s="15" t="s">
        <v>13</v>
      </c>
      <c r="B322" s="13">
        <v>310000</v>
      </c>
      <c r="C322" s="16"/>
      <c r="D322" s="16">
        <v>24395338.99</v>
      </c>
    </row>
    <row r="323" spans="1:4" ht="21">
      <c r="A323" s="15" t="s">
        <v>35</v>
      </c>
      <c r="B323" s="13">
        <v>320000</v>
      </c>
      <c r="C323" s="16"/>
      <c r="D323" s="16">
        <v>12614661.45</v>
      </c>
    </row>
    <row r="324" spans="1:4" ht="21">
      <c r="A324" s="15" t="s">
        <v>126</v>
      </c>
      <c r="B324" s="13">
        <v>511000</v>
      </c>
      <c r="C324" s="16">
        <v>6615333</v>
      </c>
      <c r="D324" s="16"/>
    </row>
    <row r="325" spans="1:4" ht="21">
      <c r="A325" s="15" t="s">
        <v>145</v>
      </c>
      <c r="B325" s="13">
        <v>522000</v>
      </c>
      <c r="C325" s="16">
        <v>5105248</v>
      </c>
      <c r="D325" s="16"/>
    </row>
    <row r="326" spans="1:4" ht="21">
      <c r="A326" s="15" t="s">
        <v>15</v>
      </c>
      <c r="B326" s="13">
        <v>522000</v>
      </c>
      <c r="C326" s="16">
        <v>377045</v>
      </c>
      <c r="D326" s="16"/>
    </row>
    <row r="327" spans="1:4" ht="21">
      <c r="A327" s="15" t="s">
        <v>147</v>
      </c>
      <c r="B327" s="13">
        <v>522000</v>
      </c>
      <c r="C327" s="16">
        <v>1039860</v>
      </c>
      <c r="D327" s="16"/>
    </row>
    <row r="328" spans="1:4" ht="21">
      <c r="A328" s="15" t="s">
        <v>11</v>
      </c>
      <c r="B328" s="13">
        <v>531000</v>
      </c>
      <c r="C328" s="16">
        <v>227446.5</v>
      </c>
      <c r="D328" s="16"/>
    </row>
    <row r="329" spans="1:4" ht="21">
      <c r="A329" s="15" t="s">
        <v>315</v>
      </c>
      <c r="B329" s="13">
        <v>532000</v>
      </c>
      <c r="C329" s="16">
        <v>2856038.41</v>
      </c>
      <c r="D329" s="16"/>
    </row>
    <row r="330" spans="1:4" ht="21">
      <c r="A330" s="15" t="s">
        <v>17</v>
      </c>
      <c r="B330" s="13">
        <v>533000</v>
      </c>
      <c r="C330" s="16">
        <v>901518.7</v>
      </c>
      <c r="D330" s="16"/>
    </row>
    <row r="331" spans="1:4" ht="21">
      <c r="A331" s="15" t="s">
        <v>18</v>
      </c>
      <c r="B331" s="13">
        <v>534000</v>
      </c>
      <c r="C331" s="16">
        <v>205214.15</v>
      </c>
      <c r="D331" s="16"/>
    </row>
    <row r="332" spans="1:4" ht="21">
      <c r="A332" s="17" t="s">
        <v>20</v>
      </c>
      <c r="B332" s="13">
        <v>541000</v>
      </c>
      <c r="C332" s="18">
        <v>163640</v>
      </c>
      <c r="D332" s="18"/>
    </row>
    <row r="333" spans="1:4" ht="21">
      <c r="A333" s="17" t="s">
        <v>314</v>
      </c>
      <c r="B333" s="13">
        <v>542000</v>
      </c>
      <c r="C333" s="18">
        <v>3556700</v>
      </c>
      <c r="D333" s="18"/>
    </row>
    <row r="334" spans="1:4" ht="21">
      <c r="A334" s="17" t="s">
        <v>22</v>
      </c>
      <c r="B334" s="13">
        <v>551000</v>
      </c>
      <c r="C334" s="18">
        <v>0</v>
      </c>
      <c r="D334" s="18"/>
    </row>
    <row r="335" spans="1:4" ht="21">
      <c r="A335" s="17" t="s">
        <v>19</v>
      </c>
      <c r="B335" s="13">
        <v>561000</v>
      </c>
      <c r="C335" s="18">
        <v>1460502.37</v>
      </c>
      <c r="D335" s="18"/>
    </row>
    <row r="336" spans="1:4" ht="21.75" thickBot="1">
      <c r="A336" s="250" t="s">
        <v>39</v>
      </c>
      <c r="B336" s="251"/>
      <c r="C336" s="125">
        <f>SUM(C309:C335)</f>
        <v>70863679.70000002</v>
      </c>
      <c r="D336" s="126">
        <f>SUM(D309:D335)</f>
        <v>70863679.7</v>
      </c>
    </row>
    <row r="337" spans="1:4" ht="21.75" thickTop="1">
      <c r="A337" s="20"/>
      <c r="B337" s="21"/>
      <c r="C337" s="22">
        <f>C336-D336</f>
        <v>0</v>
      </c>
      <c r="D337" s="23"/>
    </row>
    <row r="338" spans="1:2" ht="21">
      <c r="A338" s="10" t="s">
        <v>36</v>
      </c>
      <c r="B338" s="10" t="s">
        <v>37</v>
      </c>
    </row>
    <row r="339" ht="21"/>
    <row r="340" spans="1:2" ht="21">
      <c r="A340" s="10" t="s">
        <v>36</v>
      </c>
      <c r="B340" s="10" t="s">
        <v>38</v>
      </c>
    </row>
    <row r="341" ht="21"/>
    <row r="342" spans="1:2" ht="21">
      <c r="A342" s="10" t="s">
        <v>36</v>
      </c>
      <c r="B342" s="10" t="s">
        <v>326</v>
      </c>
    </row>
    <row r="343" spans="1:4" ht="21">
      <c r="A343" s="252" t="s">
        <v>24</v>
      </c>
      <c r="B343" s="252"/>
      <c r="C343" s="252"/>
      <c r="D343" s="252"/>
    </row>
    <row r="344" spans="1:4" ht="21">
      <c r="A344" s="252" t="s">
        <v>25</v>
      </c>
      <c r="B344" s="252"/>
      <c r="C344" s="252"/>
      <c r="D344" s="252"/>
    </row>
    <row r="345" spans="1:4" ht="21">
      <c r="A345" s="252" t="s">
        <v>334</v>
      </c>
      <c r="B345" s="252"/>
      <c r="C345" s="252"/>
      <c r="D345" s="252"/>
    </row>
    <row r="346" spans="1:4" ht="21">
      <c r="A346" s="11" t="s">
        <v>0</v>
      </c>
      <c r="B346" s="11" t="s">
        <v>1</v>
      </c>
      <c r="C346" s="12" t="s">
        <v>2</v>
      </c>
      <c r="D346" s="12" t="s">
        <v>3</v>
      </c>
    </row>
    <row r="347" spans="1:4" ht="21">
      <c r="A347" s="107" t="s">
        <v>26</v>
      </c>
      <c r="B347" s="108">
        <v>111100</v>
      </c>
      <c r="C347" s="109">
        <v>0</v>
      </c>
      <c r="D347" s="109"/>
    </row>
    <row r="348" spans="1:4" ht="21">
      <c r="A348" s="15" t="s">
        <v>30</v>
      </c>
      <c r="B348" s="13">
        <v>111201</v>
      </c>
      <c r="C348" s="160">
        <v>15120479.25</v>
      </c>
      <c r="D348" s="160"/>
    </row>
    <row r="349" spans="1:4" ht="21">
      <c r="A349" s="15" t="s">
        <v>28</v>
      </c>
      <c r="B349" s="13">
        <v>111201</v>
      </c>
      <c r="C349" s="160">
        <v>6605746.75</v>
      </c>
      <c r="D349" s="160"/>
    </row>
    <row r="350" spans="1:4" ht="21">
      <c r="A350" s="15" t="s">
        <v>299</v>
      </c>
      <c r="B350" s="13">
        <v>111201</v>
      </c>
      <c r="C350" s="160">
        <v>20780664.76</v>
      </c>
      <c r="D350" s="160"/>
    </row>
    <row r="351" spans="1:4" ht="21">
      <c r="A351" s="15" t="s">
        <v>29</v>
      </c>
      <c r="B351" s="13">
        <v>111203</v>
      </c>
      <c r="C351" s="160">
        <v>0</v>
      </c>
      <c r="D351" s="160"/>
    </row>
    <row r="352" spans="1:4" ht="21">
      <c r="A352" s="15" t="s">
        <v>27</v>
      </c>
      <c r="B352" s="13">
        <v>111203</v>
      </c>
      <c r="C352" s="160">
        <v>0</v>
      </c>
      <c r="D352" s="160"/>
    </row>
    <row r="353" spans="1:4" ht="21">
      <c r="A353" s="159" t="s">
        <v>300</v>
      </c>
      <c r="B353" s="13">
        <v>112002</v>
      </c>
      <c r="C353" s="160">
        <v>4888996.54</v>
      </c>
      <c r="D353" s="160"/>
    </row>
    <row r="354" spans="1:4" ht="21">
      <c r="A354" s="15" t="s">
        <v>31</v>
      </c>
      <c r="B354" s="13">
        <v>113100</v>
      </c>
      <c r="C354" s="160">
        <v>51628</v>
      </c>
      <c r="D354" s="160"/>
    </row>
    <row r="355" spans="1:4" ht="21">
      <c r="A355" s="15" t="s">
        <v>33</v>
      </c>
      <c r="B355" s="161">
        <v>190001</v>
      </c>
      <c r="C355" s="160"/>
      <c r="D355" s="160">
        <v>35253180.58</v>
      </c>
    </row>
    <row r="356" spans="1:4" ht="21">
      <c r="A356" s="15" t="s">
        <v>173</v>
      </c>
      <c r="B356" s="13">
        <v>190004</v>
      </c>
      <c r="C356" s="160">
        <v>951600</v>
      </c>
      <c r="D356" s="160"/>
    </row>
    <row r="357" spans="1:4" ht="21">
      <c r="A357" s="17" t="s">
        <v>12</v>
      </c>
      <c r="B357" s="13">
        <v>211000</v>
      </c>
      <c r="C357" s="160"/>
      <c r="D357" s="160">
        <v>933</v>
      </c>
    </row>
    <row r="358" spans="1:4" ht="21">
      <c r="A358" s="15" t="s">
        <v>34</v>
      </c>
      <c r="B358" s="13">
        <v>215000</v>
      </c>
      <c r="C358" s="16"/>
      <c r="D358" s="16">
        <v>117838.95</v>
      </c>
    </row>
    <row r="359" spans="1:4" ht="21">
      <c r="A359" s="17" t="s">
        <v>176</v>
      </c>
      <c r="B359" s="13">
        <v>290001</v>
      </c>
      <c r="C359" s="16"/>
      <c r="D359" s="16">
        <v>951600</v>
      </c>
    </row>
    <row r="360" spans="1:4" ht="21">
      <c r="A360" s="15" t="s">
        <v>13</v>
      </c>
      <c r="B360" s="13">
        <v>310000</v>
      </c>
      <c r="C360" s="16"/>
      <c r="D360" s="16">
        <v>24127338.99</v>
      </c>
    </row>
    <row r="361" spans="1:4" ht="21">
      <c r="A361" s="15" t="s">
        <v>35</v>
      </c>
      <c r="B361" s="13">
        <v>320000</v>
      </c>
      <c r="C361" s="16"/>
      <c r="D361" s="16">
        <v>12614661.45</v>
      </c>
    </row>
    <row r="362" spans="1:4" ht="21">
      <c r="A362" s="15" t="s">
        <v>126</v>
      </c>
      <c r="B362" s="13">
        <v>511000</v>
      </c>
      <c r="C362" s="16">
        <v>7095412</v>
      </c>
      <c r="D362" s="16"/>
    </row>
    <row r="363" spans="1:4" ht="21">
      <c r="A363" s="15" t="s">
        <v>145</v>
      </c>
      <c r="B363" s="13">
        <v>522000</v>
      </c>
      <c r="C363" s="16">
        <v>5718406</v>
      </c>
      <c r="D363" s="16"/>
    </row>
    <row r="364" spans="1:4" ht="21">
      <c r="A364" s="15" t="s">
        <v>15</v>
      </c>
      <c r="B364" s="13">
        <v>522000</v>
      </c>
      <c r="C364" s="16">
        <v>419620</v>
      </c>
      <c r="D364" s="16"/>
    </row>
    <row r="365" spans="1:4" ht="21">
      <c r="A365" s="15" t="s">
        <v>147</v>
      </c>
      <c r="B365" s="13">
        <v>522000</v>
      </c>
      <c r="C365" s="16">
        <v>1155400</v>
      </c>
      <c r="D365" s="16"/>
    </row>
    <row r="366" spans="1:4" ht="21">
      <c r="A366" s="15" t="s">
        <v>11</v>
      </c>
      <c r="B366" s="13">
        <v>531000</v>
      </c>
      <c r="C366" s="16">
        <v>260846.5</v>
      </c>
      <c r="D366" s="16"/>
    </row>
    <row r="367" spans="1:4" ht="21">
      <c r="A367" s="15" t="s">
        <v>315</v>
      </c>
      <c r="B367" s="13">
        <v>532000</v>
      </c>
      <c r="C367" s="16">
        <v>3383731.93</v>
      </c>
      <c r="D367" s="16"/>
    </row>
    <row r="368" spans="1:4" ht="21">
      <c r="A368" s="15" t="s">
        <v>17</v>
      </c>
      <c r="B368" s="13">
        <v>533000</v>
      </c>
      <c r="C368" s="16">
        <v>1117143.67</v>
      </c>
      <c r="D368" s="16"/>
    </row>
    <row r="369" spans="1:4" ht="21">
      <c r="A369" s="15" t="s">
        <v>18</v>
      </c>
      <c r="B369" s="13">
        <v>534000</v>
      </c>
      <c r="C369" s="16">
        <v>241835.2</v>
      </c>
      <c r="D369" s="16"/>
    </row>
    <row r="370" spans="1:4" ht="21">
      <c r="A370" s="17" t="s">
        <v>20</v>
      </c>
      <c r="B370" s="13">
        <v>541000</v>
      </c>
      <c r="C370" s="18">
        <v>256840</v>
      </c>
      <c r="D370" s="18"/>
    </row>
    <row r="371" spans="1:4" ht="21">
      <c r="A371" s="17" t="s">
        <v>314</v>
      </c>
      <c r="B371" s="13">
        <v>542000</v>
      </c>
      <c r="C371" s="18">
        <v>3556700</v>
      </c>
      <c r="D371" s="18"/>
    </row>
    <row r="372" spans="1:4" ht="21">
      <c r="A372" s="17" t="s">
        <v>22</v>
      </c>
      <c r="B372" s="13">
        <v>551000</v>
      </c>
      <c r="C372" s="18">
        <v>0</v>
      </c>
      <c r="D372" s="18"/>
    </row>
    <row r="373" spans="1:4" ht="21">
      <c r="A373" s="17" t="s">
        <v>19</v>
      </c>
      <c r="B373" s="13">
        <v>561000</v>
      </c>
      <c r="C373" s="18">
        <v>1460502.37</v>
      </c>
      <c r="D373" s="18"/>
    </row>
    <row r="374" spans="1:4" ht="21.75" thickBot="1">
      <c r="A374" s="250" t="s">
        <v>39</v>
      </c>
      <c r="B374" s="251"/>
      <c r="C374" s="125">
        <f>SUM(C347:C373)</f>
        <v>73065552.97000001</v>
      </c>
      <c r="D374" s="126">
        <f>SUM(D347:D373)</f>
        <v>73065552.97</v>
      </c>
    </row>
    <row r="375" spans="1:4" ht="21.75" thickTop="1">
      <c r="A375" s="20"/>
      <c r="B375" s="21"/>
      <c r="C375" s="22"/>
      <c r="D375" s="23"/>
    </row>
    <row r="376" spans="1:2" ht="21">
      <c r="A376" s="10" t="s">
        <v>36</v>
      </c>
      <c r="B376" s="10" t="s">
        <v>37</v>
      </c>
    </row>
    <row r="377" ht="21"/>
    <row r="378" spans="1:2" ht="21">
      <c r="A378" s="10" t="s">
        <v>36</v>
      </c>
      <c r="B378" s="10" t="s">
        <v>38</v>
      </c>
    </row>
    <row r="379" ht="21"/>
    <row r="380" spans="1:2" ht="21">
      <c r="A380" s="10" t="s">
        <v>36</v>
      </c>
      <c r="B380" s="10" t="s">
        <v>326</v>
      </c>
    </row>
    <row r="381" spans="1:4" ht="21">
      <c r="A381" s="252" t="s">
        <v>24</v>
      </c>
      <c r="B381" s="252"/>
      <c r="C381" s="252"/>
      <c r="D381" s="252"/>
    </row>
    <row r="382" spans="1:4" ht="21">
      <c r="A382" s="252" t="s">
        <v>25</v>
      </c>
      <c r="B382" s="252"/>
      <c r="C382" s="252"/>
      <c r="D382" s="252"/>
    </row>
    <row r="383" spans="1:4" ht="21">
      <c r="A383" s="252" t="s">
        <v>341</v>
      </c>
      <c r="B383" s="252"/>
      <c r="C383" s="252"/>
      <c r="D383" s="252"/>
    </row>
    <row r="384" spans="1:4" ht="21">
      <c r="A384" s="11" t="s">
        <v>0</v>
      </c>
      <c r="B384" s="11" t="s">
        <v>1</v>
      </c>
      <c r="C384" s="12" t="s">
        <v>2</v>
      </c>
      <c r="D384" s="12" t="s">
        <v>3</v>
      </c>
    </row>
    <row r="385" spans="1:4" ht="21">
      <c r="A385" s="107" t="s">
        <v>26</v>
      </c>
      <c r="B385" s="108">
        <v>111100</v>
      </c>
      <c r="C385" s="109">
        <v>0</v>
      </c>
      <c r="D385" s="109"/>
    </row>
    <row r="386" spans="1:4" ht="21">
      <c r="A386" s="15" t="s">
        <v>30</v>
      </c>
      <c r="B386" s="13">
        <v>111201</v>
      </c>
      <c r="C386" s="160">
        <v>12246284.55</v>
      </c>
      <c r="D386" s="160"/>
    </row>
    <row r="387" spans="1:4" ht="21">
      <c r="A387" s="15" t="s">
        <v>28</v>
      </c>
      <c r="B387" s="13">
        <v>111201</v>
      </c>
      <c r="C387" s="160">
        <v>8323231.33</v>
      </c>
      <c r="D387" s="160"/>
    </row>
    <row r="388" spans="1:4" ht="21">
      <c r="A388" s="15" t="s">
        <v>299</v>
      </c>
      <c r="B388" s="13">
        <v>111201</v>
      </c>
      <c r="C388" s="160">
        <v>20780664.76</v>
      </c>
      <c r="D388" s="160"/>
    </row>
    <row r="389" spans="1:4" ht="21">
      <c r="A389" s="15" t="s">
        <v>29</v>
      </c>
      <c r="B389" s="13">
        <v>111203</v>
      </c>
      <c r="C389" s="160">
        <v>0</v>
      </c>
      <c r="D389" s="160"/>
    </row>
    <row r="390" spans="1:4" ht="21">
      <c r="A390" s="15" t="s">
        <v>27</v>
      </c>
      <c r="B390" s="13">
        <v>111203</v>
      </c>
      <c r="C390" s="160">
        <v>0</v>
      </c>
      <c r="D390" s="160"/>
    </row>
    <row r="391" spans="1:4" ht="21">
      <c r="A391" s="159" t="s">
        <v>300</v>
      </c>
      <c r="B391" s="13">
        <v>112002</v>
      </c>
      <c r="C391" s="160">
        <v>4888996.54</v>
      </c>
      <c r="D391" s="160"/>
    </row>
    <row r="392" spans="1:4" ht="21">
      <c r="A392" s="15" t="s">
        <v>31</v>
      </c>
      <c r="B392" s="13">
        <v>113100</v>
      </c>
      <c r="C392" s="160">
        <v>481518</v>
      </c>
      <c r="D392" s="160"/>
    </row>
    <row r="393" spans="1:4" ht="21">
      <c r="A393" s="15" t="s">
        <v>33</v>
      </c>
      <c r="B393" s="161">
        <v>190001</v>
      </c>
      <c r="C393" s="160"/>
      <c r="D393" s="160">
        <v>37776937.41</v>
      </c>
    </row>
    <row r="394" spans="1:4" ht="21">
      <c r="A394" s="15" t="s">
        <v>173</v>
      </c>
      <c r="B394" s="13">
        <v>190004</v>
      </c>
      <c r="C394" s="160">
        <v>301500</v>
      </c>
      <c r="D394" s="160"/>
    </row>
    <row r="395" spans="1:4" ht="21">
      <c r="A395" s="17" t="s">
        <v>12</v>
      </c>
      <c r="B395" s="13">
        <v>211000</v>
      </c>
      <c r="C395" s="160"/>
      <c r="D395" s="160">
        <v>933</v>
      </c>
    </row>
    <row r="396" spans="1:4" ht="21">
      <c r="A396" s="15" t="s">
        <v>34</v>
      </c>
      <c r="B396" s="13">
        <v>215000</v>
      </c>
      <c r="C396" s="16"/>
      <c r="D396" s="16">
        <v>123880.65</v>
      </c>
    </row>
    <row r="397" spans="1:4" ht="21">
      <c r="A397" s="17" t="s">
        <v>322</v>
      </c>
      <c r="B397" s="13">
        <v>290001</v>
      </c>
      <c r="C397" s="16"/>
      <c r="D397" s="16">
        <v>301500</v>
      </c>
    </row>
    <row r="398" spans="1:4" ht="21">
      <c r="A398" s="15" t="s">
        <v>13</v>
      </c>
      <c r="B398" s="13">
        <v>310000</v>
      </c>
      <c r="C398" s="16"/>
      <c r="D398" s="16">
        <v>22992338.99</v>
      </c>
    </row>
    <row r="399" spans="1:4" ht="21">
      <c r="A399" s="15" t="s">
        <v>35</v>
      </c>
      <c r="B399" s="13">
        <v>320000</v>
      </c>
      <c r="C399" s="16"/>
      <c r="D399" s="16">
        <v>12614661.45</v>
      </c>
    </row>
    <row r="400" spans="1:4" ht="21">
      <c r="A400" s="15" t="s">
        <v>126</v>
      </c>
      <c r="B400" s="13">
        <v>511000</v>
      </c>
      <c r="C400" s="16">
        <v>7888291</v>
      </c>
      <c r="D400" s="16"/>
    </row>
    <row r="401" spans="1:4" ht="21">
      <c r="A401" s="15" t="s">
        <v>145</v>
      </c>
      <c r="B401" s="13">
        <v>522000</v>
      </c>
      <c r="C401" s="16">
        <v>6298931</v>
      </c>
      <c r="D401" s="16"/>
    </row>
    <row r="402" spans="1:4" ht="21">
      <c r="A402" s="15" t="s">
        <v>15</v>
      </c>
      <c r="B402" s="13">
        <v>522000</v>
      </c>
      <c r="C402" s="16">
        <v>476085</v>
      </c>
      <c r="D402" s="16"/>
    </row>
    <row r="403" spans="1:4" ht="21">
      <c r="A403" s="15" t="s">
        <v>147</v>
      </c>
      <c r="B403" s="13">
        <v>522000</v>
      </c>
      <c r="C403" s="16">
        <v>1310220</v>
      </c>
      <c r="D403" s="16"/>
    </row>
    <row r="404" spans="1:4" ht="21">
      <c r="A404" s="15" t="s">
        <v>11</v>
      </c>
      <c r="B404" s="13">
        <v>531000</v>
      </c>
      <c r="C404" s="16">
        <v>272896.5</v>
      </c>
      <c r="D404" s="16"/>
    </row>
    <row r="405" spans="1:4" ht="21">
      <c r="A405" s="15" t="s">
        <v>315</v>
      </c>
      <c r="B405" s="13">
        <v>532000</v>
      </c>
      <c r="C405" s="16">
        <v>3578280.61</v>
      </c>
      <c r="D405" s="16"/>
    </row>
    <row r="406" spans="1:4" ht="21">
      <c r="A406" s="15" t="s">
        <v>17</v>
      </c>
      <c r="B406" s="13">
        <v>533000</v>
      </c>
      <c r="C406" s="16">
        <v>1213038.32</v>
      </c>
      <c r="D406" s="16"/>
    </row>
    <row r="407" spans="1:4" ht="21">
      <c r="A407" s="15" t="s">
        <v>18</v>
      </c>
      <c r="B407" s="13">
        <v>534000</v>
      </c>
      <c r="C407" s="16">
        <v>272998.07</v>
      </c>
      <c r="D407" s="16"/>
    </row>
    <row r="408" spans="1:4" ht="21">
      <c r="A408" s="17" t="s">
        <v>20</v>
      </c>
      <c r="B408" s="13">
        <v>541000</v>
      </c>
      <c r="C408" s="18">
        <v>292240</v>
      </c>
      <c r="D408" s="18"/>
    </row>
    <row r="409" spans="1:4" ht="21">
      <c r="A409" s="17" t="s">
        <v>314</v>
      </c>
      <c r="B409" s="13">
        <v>542000</v>
      </c>
      <c r="C409" s="18">
        <v>3709573.45</v>
      </c>
      <c r="D409" s="18"/>
    </row>
    <row r="410" spans="1:4" ht="21">
      <c r="A410" s="17" t="s">
        <v>22</v>
      </c>
      <c r="B410" s="13">
        <v>551000</v>
      </c>
      <c r="C410" s="18">
        <v>0</v>
      </c>
      <c r="D410" s="18"/>
    </row>
    <row r="411" spans="1:4" ht="21">
      <c r="A411" s="17" t="s">
        <v>19</v>
      </c>
      <c r="B411" s="13">
        <v>561000</v>
      </c>
      <c r="C411" s="18">
        <v>1475502.37</v>
      </c>
      <c r="D411" s="18"/>
    </row>
    <row r="412" spans="1:4" ht="21.75" thickBot="1">
      <c r="A412" s="250" t="s">
        <v>39</v>
      </c>
      <c r="B412" s="251"/>
      <c r="C412" s="125">
        <f>SUM(C385:C411)</f>
        <v>73810251.5</v>
      </c>
      <c r="D412" s="126">
        <f>SUM(D385:D411)</f>
        <v>73810251.5</v>
      </c>
    </row>
    <row r="413" spans="1:4" ht="21.75" thickTop="1">
      <c r="A413" s="20"/>
      <c r="B413" s="21"/>
      <c r="C413" s="22"/>
      <c r="D413" s="23"/>
    </row>
    <row r="414" spans="1:2" ht="21">
      <c r="A414" s="10" t="s">
        <v>36</v>
      </c>
      <c r="B414" s="10" t="s">
        <v>37</v>
      </c>
    </row>
    <row r="416" spans="1:2" ht="21">
      <c r="A416" s="10" t="s">
        <v>36</v>
      </c>
      <c r="B416" s="10" t="s">
        <v>38</v>
      </c>
    </row>
    <row r="418" spans="1:2" ht="21">
      <c r="A418" s="10" t="s">
        <v>36</v>
      </c>
      <c r="B418" s="10" t="s">
        <v>326</v>
      </c>
    </row>
    <row r="419" spans="1:4" ht="21">
      <c r="A419" s="252" t="s">
        <v>24</v>
      </c>
      <c r="B419" s="252"/>
      <c r="C419" s="252"/>
      <c r="D419" s="252"/>
    </row>
    <row r="420" spans="1:4" ht="21">
      <c r="A420" s="252" t="s">
        <v>25</v>
      </c>
      <c r="B420" s="252"/>
      <c r="C420" s="252"/>
      <c r="D420" s="252"/>
    </row>
    <row r="421" spans="1:4" ht="21">
      <c r="A421" s="252" t="s">
        <v>347</v>
      </c>
      <c r="B421" s="252"/>
      <c r="C421" s="252"/>
      <c r="D421" s="252"/>
    </row>
    <row r="422" spans="1:4" ht="21">
      <c r="A422" s="11" t="s">
        <v>0</v>
      </c>
      <c r="B422" s="11" t="s">
        <v>1</v>
      </c>
      <c r="C422" s="12" t="s">
        <v>2</v>
      </c>
      <c r="D422" s="12" t="s">
        <v>3</v>
      </c>
    </row>
    <row r="423" spans="1:4" ht="21">
      <c r="A423" s="107" t="s">
        <v>26</v>
      </c>
      <c r="B423" s="108">
        <v>111100</v>
      </c>
      <c r="C423" s="109">
        <v>0</v>
      </c>
      <c r="D423" s="109"/>
    </row>
    <row r="424" spans="1:4" ht="21">
      <c r="A424" s="15" t="s">
        <v>30</v>
      </c>
      <c r="B424" s="13">
        <v>111201</v>
      </c>
      <c r="C424" s="160">
        <v>15374406.34</v>
      </c>
      <c r="D424" s="160"/>
    </row>
    <row r="425" spans="1:4" ht="21">
      <c r="A425" s="15" t="s">
        <v>28</v>
      </c>
      <c r="B425" s="13">
        <v>111201</v>
      </c>
      <c r="C425" s="160">
        <v>4138547.05</v>
      </c>
      <c r="D425" s="160"/>
    </row>
    <row r="426" spans="1:4" ht="21">
      <c r="A426" s="15" t="s">
        <v>299</v>
      </c>
      <c r="B426" s="13">
        <v>111201</v>
      </c>
      <c r="C426" s="160">
        <v>20780664.76</v>
      </c>
      <c r="D426" s="160"/>
    </row>
    <row r="427" spans="1:4" ht="21">
      <c r="A427" s="15" t="s">
        <v>29</v>
      </c>
      <c r="B427" s="13">
        <v>111203</v>
      </c>
      <c r="C427" s="160">
        <v>0</v>
      </c>
      <c r="D427" s="160"/>
    </row>
    <row r="428" spans="1:4" ht="21">
      <c r="A428" s="15" t="s">
        <v>27</v>
      </c>
      <c r="B428" s="13">
        <v>111203</v>
      </c>
      <c r="C428" s="160">
        <v>0</v>
      </c>
      <c r="D428" s="160"/>
    </row>
    <row r="429" spans="1:4" ht="21">
      <c r="A429" s="159" t="s">
        <v>300</v>
      </c>
      <c r="B429" s="13">
        <v>112002</v>
      </c>
      <c r="C429" s="160">
        <v>4888996.54</v>
      </c>
      <c r="D429" s="160"/>
    </row>
    <row r="430" spans="1:4" ht="21">
      <c r="A430" s="15" t="s">
        <v>33</v>
      </c>
      <c r="B430" s="161">
        <v>190001</v>
      </c>
      <c r="C430" s="160"/>
      <c r="D430" s="160">
        <v>39431425.97</v>
      </c>
    </row>
    <row r="431" spans="1:4" ht="21">
      <c r="A431" s="15" t="s">
        <v>173</v>
      </c>
      <c r="B431" s="13">
        <v>190004</v>
      </c>
      <c r="C431" s="160">
        <v>501150</v>
      </c>
      <c r="D431" s="160"/>
    </row>
    <row r="432" spans="1:4" ht="21">
      <c r="A432" s="17" t="s">
        <v>12</v>
      </c>
      <c r="B432" s="13">
        <v>211000</v>
      </c>
      <c r="C432" s="160"/>
      <c r="D432" s="160">
        <v>1512740</v>
      </c>
    </row>
    <row r="433" spans="1:4" ht="21">
      <c r="A433" s="15" t="s">
        <v>34</v>
      </c>
      <c r="B433" s="13">
        <v>215000</v>
      </c>
      <c r="C433" s="16"/>
      <c r="D433" s="16">
        <v>102943.01</v>
      </c>
    </row>
    <row r="434" spans="1:4" ht="21">
      <c r="A434" s="17" t="s">
        <v>322</v>
      </c>
      <c r="B434" s="13">
        <v>290001</v>
      </c>
      <c r="C434" s="16"/>
      <c r="D434" s="16">
        <v>501150</v>
      </c>
    </row>
    <row r="435" spans="1:4" ht="21">
      <c r="A435" s="15" t="s">
        <v>13</v>
      </c>
      <c r="B435" s="13">
        <v>310000</v>
      </c>
      <c r="C435" s="16"/>
      <c r="D435" s="16">
        <v>23002961.99</v>
      </c>
    </row>
    <row r="436" spans="1:4" ht="21">
      <c r="A436" s="15" t="s">
        <v>35</v>
      </c>
      <c r="B436" s="13">
        <v>320000</v>
      </c>
      <c r="C436" s="16"/>
      <c r="D436" s="16">
        <v>12614661.45</v>
      </c>
    </row>
    <row r="437" spans="1:4" ht="21">
      <c r="A437" s="15" t="s">
        <v>126</v>
      </c>
      <c r="B437" s="13">
        <v>511000</v>
      </c>
      <c r="C437" s="16">
        <v>8754377</v>
      </c>
      <c r="D437" s="16"/>
    </row>
    <row r="438" spans="1:4" ht="21">
      <c r="A438" s="15" t="s">
        <v>145</v>
      </c>
      <c r="B438" s="13">
        <v>522000</v>
      </c>
      <c r="C438" s="16">
        <v>6944951</v>
      </c>
      <c r="D438" s="16"/>
    </row>
    <row r="439" spans="1:4" ht="21">
      <c r="A439" s="15" t="s">
        <v>15</v>
      </c>
      <c r="B439" s="13">
        <v>522000</v>
      </c>
      <c r="C439" s="16">
        <v>519660</v>
      </c>
      <c r="D439" s="16"/>
    </row>
    <row r="440" spans="1:4" ht="21">
      <c r="A440" s="15" t="s">
        <v>147</v>
      </c>
      <c r="B440" s="13">
        <v>522000</v>
      </c>
      <c r="C440" s="16">
        <v>1456120</v>
      </c>
      <c r="D440" s="16"/>
    </row>
    <row r="441" spans="1:4" ht="21">
      <c r="A441" s="15" t="s">
        <v>11</v>
      </c>
      <c r="B441" s="13">
        <v>531000</v>
      </c>
      <c r="C441" s="16">
        <v>876442.5</v>
      </c>
      <c r="D441" s="16"/>
    </row>
    <row r="442" spans="1:4" ht="21">
      <c r="A442" s="15" t="s">
        <v>315</v>
      </c>
      <c r="B442" s="13">
        <v>532000</v>
      </c>
      <c r="C442" s="16">
        <v>4282321.48</v>
      </c>
      <c r="D442" s="16"/>
    </row>
    <row r="443" spans="1:4" ht="21">
      <c r="A443" s="15" t="s">
        <v>17</v>
      </c>
      <c r="B443" s="13">
        <v>533000</v>
      </c>
      <c r="C443" s="16">
        <v>1734407.87</v>
      </c>
      <c r="D443" s="16"/>
    </row>
    <row r="444" spans="1:4" ht="21">
      <c r="A444" s="15" t="s">
        <v>18</v>
      </c>
      <c r="B444" s="13">
        <v>534000</v>
      </c>
      <c r="C444" s="16">
        <v>323722.06</v>
      </c>
      <c r="D444" s="16"/>
    </row>
    <row r="445" spans="1:4" ht="21">
      <c r="A445" s="17" t="s">
        <v>20</v>
      </c>
      <c r="B445" s="13">
        <v>541000</v>
      </c>
      <c r="C445" s="18">
        <v>455040</v>
      </c>
      <c r="D445" s="18"/>
    </row>
    <row r="446" spans="1:4" ht="21">
      <c r="A446" s="17" t="s">
        <v>314</v>
      </c>
      <c r="B446" s="13">
        <v>542000</v>
      </c>
      <c r="C446" s="18">
        <v>4659573.45</v>
      </c>
      <c r="D446" s="18"/>
    </row>
    <row r="447" spans="1:4" ht="21">
      <c r="A447" s="17" t="s">
        <v>22</v>
      </c>
      <c r="B447" s="13">
        <v>551000</v>
      </c>
      <c r="C447" s="18">
        <v>0</v>
      </c>
      <c r="D447" s="18"/>
    </row>
    <row r="448" spans="1:4" ht="21">
      <c r="A448" s="17" t="s">
        <v>19</v>
      </c>
      <c r="B448" s="13">
        <v>561000</v>
      </c>
      <c r="C448" s="18">
        <v>1475502.37</v>
      </c>
      <c r="D448" s="18"/>
    </row>
    <row r="449" spans="1:4" ht="21.75" thickBot="1">
      <c r="A449" s="250" t="s">
        <v>39</v>
      </c>
      <c r="B449" s="251"/>
      <c r="C449" s="125">
        <f>SUM(C423:C448)</f>
        <v>77165882.42000002</v>
      </c>
      <c r="D449" s="126">
        <f>SUM(D423:D448)</f>
        <v>77165882.42</v>
      </c>
    </row>
    <row r="450" spans="1:4" ht="21.75" thickTop="1">
      <c r="A450" s="20"/>
      <c r="B450" s="21"/>
      <c r="C450" s="22"/>
      <c r="D450" s="23"/>
    </row>
    <row r="451" spans="1:2" ht="21">
      <c r="A451" s="10" t="s">
        <v>36</v>
      </c>
      <c r="B451" s="10" t="s">
        <v>37</v>
      </c>
    </row>
    <row r="453" spans="1:2" ht="21">
      <c r="A453" s="10" t="s">
        <v>36</v>
      </c>
      <c r="B453" s="10" t="s">
        <v>38</v>
      </c>
    </row>
    <row r="455" spans="1:2" ht="21">
      <c r="A455" s="10" t="s">
        <v>36</v>
      </c>
      <c r="B455" s="10" t="s">
        <v>326</v>
      </c>
    </row>
    <row r="457" spans="1:4" ht="21">
      <c r="A457" s="252" t="s">
        <v>24</v>
      </c>
      <c r="B457" s="252"/>
      <c r="C457" s="252"/>
      <c r="D457" s="252"/>
    </row>
    <row r="458" spans="1:4" ht="21">
      <c r="A458" s="252" t="s">
        <v>358</v>
      </c>
      <c r="B458" s="252"/>
      <c r="C458" s="252"/>
      <c r="D458" s="252"/>
    </row>
    <row r="459" spans="1:4" ht="21">
      <c r="A459" s="252" t="s">
        <v>347</v>
      </c>
      <c r="B459" s="252"/>
      <c r="C459" s="252"/>
      <c r="D459" s="252"/>
    </row>
    <row r="460" spans="1:4" ht="21">
      <c r="A460" s="11" t="s">
        <v>0</v>
      </c>
      <c r="B460" s="11" t="s">
        <v>1</v>
      </c>
      <c r="C460" s="12" t="s">
        <v>2</v>
      </c>
      <c r="D460" s="12" t="s">
        <v>3</v>
      </c>
    </row>
    <row r="461" spans="1:4" ht="21">
      <c r="A461" s="107" t="s">
        <v>26</v>
      </c>
      <c r="B461" s="108">
        <v>111100</v>
      </c>
      <c r="C461" s="109">
        <v>0</v>
      </c>
      <c r="D461" s="109"/>
    </row>
    <row r="462" spans="1:4" ht="21">
      <c r="A462" s="15" t="s">
        <v>30</v>
      </c>
      <c r="B462" s="13">
        <v>111201</v>
      </c>
      <c r="C462" s="160">
        <v>15374406.34</v>
      </c>
      <c r="D462" s="160"/>
    </row>
    <row r="463" spans="1:4" ht="21">
      <c r="A463" s="15" t="s">
        <v>28</v>
      </c>
      <c r="B463" s="13">
        <v>111201</v>
      </c>
      <c r="C463" s="160">
        <v>4363347.05</v>
      </c>
      <c r="D463" s="160"/>
    </row>
    <row r="464" spans="1:4" ht="21">
      <c r="A464" s="15" t="s">
        <v>299</v>
      </c>
      <c r="B464" s="13">
        <v>111201</v>
      </c>
      <c r="C464" s="160">
        <v>20780664.76</v>
      </c>
      <c r="D464" s="160"/>
    </row>
    <row r="465" spans="1:4" ht="21">
      <c r="A465" s="15" t="s">
        <v>29</v>
      </c>
      <c r="B465" s="13">
        <v>111203</v>
      </c>
      <c r="C465" s="160" t="s">
        <v>359</v>
      </c>
      <c r="D465" s="160"/>
    </row>
    <row r="466" spans="1:4" ht="21">
      <c r="A466" s="15" t="s">
        <v>27</v>
      </c>
      <c r="B466" s="13">
        <v>111203</v>
      </c>
      <c r="C466" s="160">
        <v>0</v>
      </c>
      <c r="D466" s="160"/>
    </row>
    <row r="467" spans="1:4" ht="21">
      <c r="A467" s="159" t="s">
        <v>300</v>
      </c>
      <c r="B467" s="13">
        <v>112002</v>
      </c>
      <c r="C467" s="160">
        <v>4888996.54</v>
      </c>
      <c r="D467" s="160"/>
    </row>
    <row r="468" spans="1:4" ht="21">
      <c r="A468" s="159" t="s">
        <v>360</v>
      </c>
      <c r="B468" s="13">
        <v>113200</v>
      </c>
      <c r="C468" s="160">
        <v>276350</v>
      </c>
      <c r="D468" s="160"/>
    </row>
    <row r="469" spans="1:4" ht="21">
      <c r="A469" s="15" t="s">
        <v>33</v>
      </c>
      <c r="B469" s="161">
        <v>190001</v>
      </c>
      <c r="C469" s="160"/>
      <c r="D469" s="160">
        <v>39932575.97</v>
      </c>
    </row>
    <row r="470" spans="1:4" ht="21">
      <c r="A470" s="15" t="s">
        <v>173</v>
      </c>
      <c r="B470" s="13">
        <v>190004</v>
      </c>
      <c r="C470" s="160">
        <v>501150</v>
      </c>
      <c r="D470" s="160"/>
    </row>
    <row r="471" spans="1:4" ht="21">
      <c r="A471" s="17" t="s">
        <v>12</v>
      </c>
      <c r="B471" s="13">
        <v>211000</v>
      </c>
      <c r="C471" s="160"/>
      <c r="D471" s="160">
        <v>1512740</v>
      </c>
    </row>
    <row r="472" spans="1:4" ht="21">
      <c r="A472" s="15" t="s">
        <v>34</v>
      </c>
      <c r="B472" s="13">
        <v>215000</v>
      </c>
      <c r="C472" s="16"/>
      <c r="D472" s="16">
        <v>102943.01</v>
      </c>
    </row>
    <row r="473" spans="1:4" ht="21">
      <c r="A473" s="17" t="s">
        <v>322</v>
      </c>
      <c r="B473" s="13">
        <v>290001</v>
      </c>
      <c r="C473" s="16"/>
      <c r="D473" s="16">
        <v>501150</v>
      </c>
    </row>
    <row r="474" spans="1:4" ht="21">
      <c r="A474" s="15" t="s">
        <v>13</v>
      </c>
      <c r="B474" s="13">
        <v>310000</v>
      </c>
      <c r="C474" s="16"/>
      <c r="D474" s="16">
        <v>23002961.99</v>
      </c>
    </row>
    <row r="475" spans="1:4" ht="21">
      <c r="A475" s="15" t="s">
        <v>35</v>
      </c>
      <c r="B475" s="13">
        <v>320000</v>
      </c>
      <c r="C475" s="16"/>
      <c r="D475" s="16">
        <v>12614661.45</v>
      </c>
    </row>
    <row r="476" spans="1:4" ht="21">
      <c r="A476" s="15" t="s">
        <v>126</v>
      </c>
      <c r="B476" s="13">
        <v>511000</v>
      </c>
      <c r="C476" s="16">
        <v>8754377</v>
      </c>
      <c r="D476" s="16"/>
    </row>
    <row r="477" spans="1:4" ht="21">
      <c r="A477" s="15" t="s">
        <v>145</v>
      </c>
      <c r="B477" s="13">
        <v>522000</v>
      </c>
      <c r="C477" s="16">
        <v>6944951</v>
      </c>
      <c r="D477" s="16"/>
    </row>
    <row r="478" spans="1:4" ht="21">
      <c r="A478" s="15" t="s">
        <v>15</v>
      </c>
      <c r="B478" s="13">
        <v>522000</v>
      </c>
      <c r="C478" s="16">
        <v>519660</v>
      </c>
      <c r="D478" s="16"/>
    </row>
    <row r="479" spans="1:4" ht="21">
      <c r="A479" s="15" t="s">
        <v>147</v>
      </c>
      <c r="B479" s="13">
        <v>522000</v>
      </c>
      <c r="C479" s="16">
        <v>1456120</v>
      </c>
      <c r="D479" s="16"/>
    </row>
    <row r="480" spans="1:4" ht="21">
      <c r="A480" s="15" t="s">
        <v>11</v>
      </c>
      <c r="B480" s="13">
        <v>531000</v>
      </c>
      <c r="C480" s="16">
        <v>876442.5</v>
      </c>
      <c r="D480" s="16"/>
    </row>
    <row r="481" spans="1:4" ht="21">
      <c r="A481" s="15" t="s">
        <v>315</v>
      </c>
      <c r="B481" s="13">
        <v>532000</v>
      </c>
      <c r="C481" s="16">
        <v>4282321.48</v>
      </c>
      <c r="D481" s="16"/>
    </row>
    <row r="482" spans="1:4" ht="21">
      <c r="A482" s="15" t="s">
        <v>17</v>
      </c>
      <c r="B482" s="13">
        <v>533000</v>
      </c>
      <c r="C482" s="16">
        <v>1734407.87</v>
      </c>
      <c r="D482" s="16"/>
    </row>
    <row r="483" spans="1:4" ht="21">
      <c r="A483" s="15" t="s">
        <v>18</v>
      </c>
      <c r="B483" s="13">
        <v>534000</v>
      </c>
      <c r="C483" s="16">
        <v>323722.06</v>
      </c>
      <c r="D483" s="16"/>
    </row>
    <row r="484" spans="1:4" ht="21">
      <c r="A484" s="17" t="s">
        <v>20</v>
      </c>
      <c r="B484" s="13">
        <v>541000</v>
      </c>
      <c r="C484" s="18">
        <v>455040</v>
      </c>
      <c r="D484" s="18"/>
    </row>
    <row r="485" spans="1:4" ht="21">
      <c r="A485" s="17" t="s">
        <v>314</v>
      </c>
      <c r="B485" s="13">
        <v>542000</v>
      </c>
      <c r="C485" s="18">
        <v>4659573.45</v>
      </c>
      <c r="D485" s="18"/>
    </row>
    <row r="486" spans="1:4" ht="21">
      <c r="A486" s="17" t="s">
        <v>22</v>
      </c>
      <c r="B486" s="13">
        <v>551000</v>
      </c>
      <c r="C486" s="18">
        <v>0</v>
      </c>
      <c r="D486" s="18"/>
    </row>
    <row r="487" spans="1:4" ht="21">
      <c r="A487" s="17" t="s">
        <v>19</v>
      </c>
      <c r="B487" s="13">
        <v>561000</v>
      </c>
      <c r="C487" s="18">
        <v>1475502.37</v>
      </c>
      <c r="D487" s="18"/>
    </row>
    <row r="488" spans="1:4" ht="21.75" thickBot="1">
      <c r="A488" s="250" t="s">
        <v>39</v>
      </c>
      <c r="B488" s="251"/>
      <c r="C488" s="125">
        <f>SUM(C461:C487)</f>
        <v>77667032.42000002</v>
      </c>
      <c r="D488" s="126">
        <f>SUM(D461:D487)</f>
        <v>77667032.42</v>
      </c>
    </row>
    <row r="489" spans="1:4" ht="21.75" thickTop="1">
      <c r="A489" s="20"/>
      <c r="B489" s="21"/>
      <c r="C489" s="22"/>
      <c r="D489" s="23"/>
    </row>
  </sheetData>
  <sheetProtection/>
  <mergeCells count="52">
    <mergeCell ref="A457:D457"/>
    <mergeCell ref="A458:D458"/>
    <mergeCell ref="A459:D459"/>
    <mergeCell ref="A488:B488"/>
    <mergeCell ref="A419:D419"/>
    <mergeCell ref="A420:D420"/>
    <mergeCell ref="A421:D421"/>
    <mergeCell ref="A449:B449"/>
    <mergeCell ref="A193:D193"/>
    <mergeCell ref="A267:D267"/>
    <mergeCell ref="A268:D268"/>
    <mergeCell ref="A269:D269"/>
    <mergeCell ref="A298:B298"/>
    <mergeCell ref="A336:B336"/>
    <mergeCell ref="A381:D381"/>
    <mergeCell ref="A382:D382"/>
    <mergeCell ref="A383:D383"/>
    <mergeCell ref="A412:B412"/>
    <mergeCell ref="A343:D343"/>
    <mergeCell ref="A344:D344"/>
    <mergeCell ref="A345:D345"/>
    <mergeCell ref="A374:B374"/>
    <mergeCell ref="A40:D40"/>
    <mergeCell ref="A305:D305"/>
    <mergeCell ref="A306:D306"/>
    <mergeCell ref="A307:D307"/>
    <mergeCell ref="A41:D41"/>
    <mergeCell ref="A229:D229"/>
    <mergeCell ref="A230:D230"/>
    <mergeCell ref="A231:D231"/>
    <mergeCell ref="A260:B260"/>
    <mergeCell ref="A221:B221"/>
    <mergeCell ref="A191:D191"/>
    <mergeCell ref="A192:D192"/>
    <mergeCell ref="A153:D153"/>
    <mergeCell ref="A154:D154"/>
    <mergeCell ref="A155:D155"/>
    <mergeCell ref="A184:B184"/>
    <mergeCell ref="A39:D39"/>
    <mergeCell ref="A31:B31"/>
    <mergeCell ref="A1:D1"/>
    <mergeCell ref="A2:D2"/>
    <mergeCell ref="A3:D3"/>
    <mergeCell ref="A69:B69"/>
    <mergeCell ref="A115:D115"/>
    <mergeCell ref="A116:D116"/>
    <mergeCell ref="A117:D117"/>
    <mergeCell ref="A146:B146"/>
    <mergeCell ref="A77:D77"/>
    <mergeCell ref="A78:D78"/>
    <mergeCell ref="A79:D79"/>
    <mergeCell ref="A107:B107"/>
  </mergeCells>
  <printOptions/>
  <pageMargins left="0.7086614173228347" right="0.35433070866141736" top="0.2362204724409449" bottom="0.2755905511811024" header="0.15748031496062992" footer="0.275590551181102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03"/>
  <sheetViews>
    <sheetView zoomScaleSheetLayoutView="100" zoomScalePageLayoutView="0" workbookViewId="0" topLeftCell="A387">
      <selection activeCell="C383" sqref="C383"/>
    </sheetView>
  </sheetViews>
  <sheetFormatPr defaultColWidth="9.140625" defaultRowHeight="15"/>
  <cols>
    <col min="1" max="1" width="12.140625" style="2" customWidth="1"/>
    <col min="2" max="2" width="33.00390625" style="2" customWidth="1"/>
    <col min="3" max="3" width="17.421875" style="2" customWidth="1"/>
    <col min="4" max="4" width="19.421875" style="2" customWidth="1"/>
    <col min="5" max="16384" width="9.00390625" style="2" customWidth="1"/>
  </cols>
  <sheetData>
    <row r="1" spans="1:4" ht="29.25">
      <c r="A1" s="255" t="s">
        <v>24</v>
      </c>
      <c r="B1" s="255"/>
      <c r="C1" s="255"/>
      <c r="D1" s="255"/>
    </row>
    <row r="2" spans="1:4" ht="29.25">
      <c r="A2" s="255" t="s">
        <v>100</v>
      </c>
      <c r="B2" s="255"/>
      <c r="C2" s="255"/>
      <c r="D2" s="255"/>
    </row>
    <row r="3" spans="1:4" ht="29.25">
      <c r="A3" s="255" t="s">
        <v>135</v>
      </c>
      <c r="B3" s="255"/>
      <c r="C3" s="255"/>
      <c r="D3" s="255"/>
    </row>
    <row r="4" spans="1:4" ht="23.25">
      <c r="A4" s="4" t="s">
        <v>101</v>
      </c>
      <c r="C4" s="68" t="s">
        <v>102</v>
      </c>
      <c r="D4" s="68" t="s">
        <v>103</v>
      </c>
    </row>
    <row r="5" spans="2:4" ht="23.25">
      <c r="B5" s="2" t="s">
        <v>104</v>
      </c>
      <c r="C5" s="1">
        <v>1520724.1</v>
      </c>
      <c r="D5" s="1">
        <f>SUM(C5)</f>
        <v>1520724.1</v>
      </c>
    </row>
    <row r="6" spans="2:4" ht="23.25">
      <c r="B6" s="2" t="s">
        <v>105</v>
      </c>
      <c r="C6" s="1">
        <v>0</v>
      </c>
      <c r="D6" s="1">
        <f>SUM(C6)</f>
        <v>0</v>
      </c>
    </row>
    <row r="7" spans="2:4" ht="23.25">
      <c r="B7" s="2" t="s">
        <v>106</v>
      </c>
      <c r="C7" s="96">
        <v>70176.23</v>
      </c>
      <c r="D7" s="96">
        <f>SUM(C7)</f>
        <v>70176.23</v>
      </c>
    </row>
    <row r="8" spans="2:4" ht="23.25">
      <c r="B8" s="2" t="s">
        <v>136</v>
      </c>
      <c r="C8" s="96">
        <v>1090306</v>
      </c>
      <c r="D8" s="96">
        <f>SUM(C8)</f>
        <v>1090306</v>
      </c>
    </row>
    <row r="9" spans="2:4" ht="23.25">
      <c r="B9" s="2" t="s">
        <v>31</v>
      </c>
      <c r="C9" s="1">
        <v>0</v>
      </c>
      <c r="D9" s="96">
        <f>SUM(C9)</f>
        <v>0</v>
      </c>
    </row>
    <row r="10" spans="2:4" ht="23.25">
      <c r="B10" s="2" t="s">
        <v>32</v>
      </c>
      <c r="C10" s="1">
        <v>2000</v>
      </c>
      <c r="D10" s="96">
        <f>SUM(C10)</f>
        <v>2000</v>
      </c>
    </row>
    <row r="11" spans="2:4" ht="23.25">
      <c r="B11" s="2" t="s">
        <v>13</v>
      </c>
      <c r="C11" s="1">
        <v>2242.13</v>
      </c>
      <c r="D11" s="96">
        <f>SUM(C11)</f>
        <v>2242.13</v>
      </c>
    </row>
    <row r="12" spans="3:4" ht="23.25">
      <c r="C12" s="1"/>
      <c r="D12" s="1"/>
    </row>
    <row r="13" spans="3:4" ht="23.25">
      <c r="C13" s="1"/>
      <c r="D13" s="1"/>
    </row>
    <row r="14" spans="3:4" ht="23.25">
      <c r="C14" s="1"/>
      <c r="D14" s="1"/>
    </row>
    <row r="15" spans="2:4" ht="26.25" thickBot="1">
      <c r="B15" s="97" t="s">
        <v>39</v>
      </c>
      <c r="C15" s="98">
        <f>SUM(C5:C14)</f>
        <v>2685448.46</v>
      </c>
      <c r="D15" s="67">
        <f>SUM(C15)</f>
        <v>2685448.46</v>
      </c>
    </row>
    <row r="16" ht="24" thickTop="1">
      <c r="A16" s="4" t="s">
        <v>94</v>
      </c>
    </row>
    <row r="17" spans="2:4" ht="23.25">
      <c r="B17" s="2" t="s">
        <v>107</v>
      </c>
      <c r="C17" s="99">
        <v>815842.65</v>
      </c>
      <c r="D17" s="99">
        <f>SUM(C17)</f>
        <v>815842.65</v>
      </c>
    </row>
    <row r="18" spans="2:4" ht="23.25">
      <c r="B18" s="2" t="s">
        <v>108</v>
      </c>
      <c r="C18" s="99">
        <v>63028</v>
      </c>
      <c r="D18" s="99">
        <f>SUM(C18)</f>
        <v>63028</v>
      </c>
    </row>
    <row r="19" spans="2:4" ht="23.25">
      <c r="B19" s="2" t="s">
        <v>31</v>
      </c>
      <c r="C19" s="99">
        <v>31552</v>
      </c>
      <c r="D19" s="99">
        <f>SUM(C19)</f>
        <v>31552</v>
      </c>
    </row>
    <row r="20" spans="2:4" ht="23.25">
      <c r="B20" s="2" t="s">
        <v>109</v>
      </c>
      <c r="C20" s="99">
        <v>461500</v>
      </c>
      <c r="D20" s="99">
        <f aca="true" t="shared" si="0" ref="D20:D25">SUM(C20)</f>
        <v>461500</v>
      </c>
    </row>
    <row r="21" spans="2:4" ht="23.25">
      <c r="B21" s="2" t="s">
        <v>10</v>
      </c>
      <c r="C21" s="99">
        <v>204960</v>
      </c>
      <c r="D21" s="99">
        <f t="shared" si="0"/>
        <v>204960</v>
      </c>
    </row>
    <row r="22" spans="3:4" ht="23.25">
      <c r="C22" s="99"/>
      <c r="D22" s="99"/>
    </row>
    <row r="23" spans="3:4" ht="23.25">
      <c r="C23" s="99"/>
      <c r="D23" s="99"/>
    </row>
    <row r="24" spans="3:4" ht="23.25">
      <c r="C24" s="99"/>
      <c r="D24" s="99"/>
    </row>
    <row r="25" spans="2:4" ht="26.25" thickBot="1">
      <c r="B25" s="97" t="s">
        <v>39</v>
      </c>
      <c r="C25" s="100">
        <f>SUM(C17:C24)</f>
        <v>1576882.65</v>
      </c>
      <c r="D25" s="100">
        <f t="shared" si="0"/>
        <v>1576882.65</v>
      </c>
    </row>
    <row r="26" spans="2:4" ht="26.25" thickTop="1">
      <c r="B26" s="97"/>
      <c r="C26" s="101"/>
      <c r="D26" s="101"/>
    </row>
    <row r="27" spans="2:4" ht="24" thickBot="1">
      <c r="B27" s="2" t="s">
        <v>110</v>
      </c>
      <c r="C27" s="102">
        <f>C15-C25</f>
        <v>1108565.81</v>
      </c>
      <c r="D27" s="102">
        <f>D15-D25</f>
        <v>1108565.81</v>
      </c>
    </row>
    <row r="28" ht="24" thickTop="1"/>
    <row r="29" spans="2:4" ht="23.25">
      <c r="B29" s="254" t="s">
        <v>111</v>
      </c>
      <c r="C29" s="254"/>
      <c r="D29" s="254"/>
    </row>
    <row r="30" spans="2:4" ht="23.25">
      <c r="B30" s="103"/>
      <c r="C30" s="103"/>
      <c r="D30" s="103"/>
    </row>
    <row r="31" spans="2:4" ht="23.25">
      <c r="B31" s="254" t="s">
        <v>112</v>
      </c>
      <c r="C31" s="254"/>
      <c r="D31" s="254"/>
    </row>
    <row r="32" spans="2:4" ht="23.25">
      <c r="B32" s="254"/>
      <c r="C32" s="254"/>
      <c r="D32" s="254"/>
    </row>
    <row r="33" spans="2:4" ht="23.25">
      <c r="B33" s="254" t="s">
        <v>114</v>
      </c>
      <c r="C33" s="254"/>
      <c r="D33" s="254"/>
    </row>
    <row r="34" spans="1:4" ht="29.25">
      <c r="A34" s="255" t="s">
        <v>24</v>
      </c>
      <c r="B34" s="255"/>
      <c r="C34" s="255"/>
      <c r="D34" s="255"/>
    </row>
    <row r="35" spans="1:4" ht="29.25">
      <c r="A35" s="255" t="s">
        <v>100</v>
      </c>
      <c r="B35" s="255"/>
      <c r="C35" s="255"/>
      <c r="D35" s="255"/>
    </row>
    <row r="36" spans="1:4" ht="29.25">
      <c r="A36" s="255" t="s">
        <v>142</v>
      </c>
      <c r="B36" s="255"/>
      <c r="C36" s="255"/>
      <c r="D36" s="255"/>
    </row>
    <row r="37" spans="1:4" ht="23.25">
      <c r="A37" s="4" t="s">
        <v>101</v>
      </c>
      <c r="C37" s="122" t="s">
        <v>102</v>
      </c>
      <c r="D37" s="122" t="s">
        <v>103</v>
      </c>
    </row>
    <row r="38" spans="2:4" ht="23.25">
      <c r="B38" s="2" t="s">
        <v>104</v>
      </c>
      <c r="C38" s="1">
        <v>1627835.21</v>
      </c>
      <c r="D38" s="1">
        <f>D5+C38</f>
        <v>3148559.31</v>
      </c>
    </row>
    <row r="39" spans="2:4" ht="23.25">
      <c r="B39" s="2" t="s">
        <v>105</v>
      </c>
      <c r="C39" s="1">
        <v>581055</v>
      </c>
      <c r="D39" s="1">
        <f aca="true" t="shared" si="1" ref="D39:D45">D6+C39</f>
        <v>581055</v>
      </c>
    </row>
    <row r="40" spans="2:4" ht="23.25">
      <c r="B40" s="2" t="s">
        <v>106</v>
      </c>
      <c r="C40" s="96">
        <v>520849.33</v>
      </c>
      <c r="D40" s="1">
        <f t="shared" si="1"/>
        <v>591025.56</v>
      </c>
    </row>
    <row r="41" spans="2:4" ht="23.25">
      <c r="B41" s="2" t="s">
        <v>136</v>
      </c>
      <c r="C41" s="96"/>
      <c r="D41" s="1">
        <f t="shared" si="1"/>
        <v>1090306</v>
      </c>
    </row>
    <row r="42" spans="2:4" ht="23.25">
      <c r="B42" s="2" t="s">
        <v>31</v>
      </c>
      <c r="C42" s="1"/>
      <c r="D42" s="1">
        <f t="shared" si="1"/>
        <v>0</v>
      </c>
    </row>
    <row r="43" spans="2:4" ht="23.25">
      <c r="B43" s="2" t="s">
        <v>32</v>
      </c>
      <c r="C43" s="1">
        <v>500</v>
      </c>
      <c r="D43" s="1">
        <f t="shared" si="1"/>
        <v>2500</v>
      </c>
    </row>
    <row r="44" spans="2:4" ht="23.25">
      <c r="B44" s="2" t="s">
        <v>13</v>
      </c>
      <c r="C44" s="1">
        <v>1000</v>
      </c>
      <c r="D44" s="1">
        <f t="shared" si="1"/>
        <v>3242.13</v>
      </c>
    </row>
    <row r="45" spans="2:4" ht="23.25">
      <c r="B45" s="2" t="s">
        <v>141</v>
      </c>
      <c r="C45" s="1">
        <v>1511110</v>
      </c>
      <c r="D45" s="1">
        <f t="shared" si="1"/>
        <v>1511110</v>
      </c>
    </row>
    <row r="46" spans="3:4" ht="23.25">
      <c r="C46" s="1"/>
      <c r="D46" s="1"/>
    </row>
    <row r="47" spans="3:4" ht="23.25">
      <c r="C47" s="1"/>
      <c r="D47" s="1"/>
    </row>
    <row r="48" spans="2:4" ht="26.25" thickBot="1">
      <c r="B48" s="97" t="s">
        <v>39</v>
      </c>
      <c r="C48" s="98">
        <f>SUM(C38:C47)</f>
        <v>4242349.54</v>
      </c>
      <c r="D48" s="67">
        <f>SUM(D38:D47)</f>
        <v>6927798</v>
      </c>
    </row>
    <row r="49" ht="24" thickTop="1">
      <c r="A49" s="4" t="s">
        <v>94</v>
      </c>
    </row>
    <row r="50" spans="2:4" ht="23.25">
      <c r="B50" s="2" t="s">
        <v>107</v>
      </c>
      <c r="C50" s="99">
        <v>2270023.61</v>
      </c>
      <c r="D50" s="99">
        <f>D17+C50</f>
        <v>3085866.26</v>
      </c>
    </row>
    <row r="51" spans="2:4" ht="23.25">
      <c r="B51" s="2" t="s">
        <v>108</v>
      </c>
      <c r="C51" s="99">
        <v>69836.48</v>
      </c>
      <c r="D51" s="99">
        <f>D18+C51</f>
        <v>132864.47999999998</v>
      </c>
    </row>
    <row r="52" spans="2:4" ht="23.25">
      <c r="B52" s="2" t="s">
        <v>31</v>
      </c>
      <c r="C52" s="99">
        <v>45148</v>
      </c>
      <c r="D52" s="99">
        <f>D19+C52</f>
        <v>76700</v>
      </c>
    </row>
    <row r="53" spans="2:4" ht="23.25">
      <c r="B53" s="2" t="s">
        <v>109</v>
      </c>
      <c r="C53" s="99">
        <v>500270</v>
      </c>
      <c r="D53" s="99">
        <f>D20+C53</f>
        <v>961770</v>
      </c>
    </row>
    <row r="54" spans="2:4" ht="23.25">
      <c r="B54" s="2" t="s">
        <v>10</v>
      </c>
      <c r="C54" s="99"/>
      <c r="D54" s="99">
        <f>D21+C54</f>
        <v>204960</v>
      </c>
    </row>
    <row r="55" spans="2:4" ht="23.25">
      <c r="B55" s="2" t="s">
        <v>143</v>
      </c>
      <c r="C55" s="99">
        <v>607630.09</v>
      </c>
      <c r="D55" s="99">
        <f>D22+C55</f>
        <v>607630.09</v>
      </c>
    </row>
    <row r="56" spans="3:4" ht="23.25">
      <c r="C56" s="99"/>
      <c r="D56" s="99"/>
    </row>
    <row r="57" spans="3:4" ht="23.25">
      <c r="C57" s="99"/>
      <c r="D57" s="99"/>
    </row>
    <row r="58" spans="2:4" ht="26.25" thickBot="1">
      <c r="B58" s="97" t="s">
        <v>39</v>
      </c>
      <c r="C58" s="100">
        <f>SUM(C50:C57)</f>
        <v>3492908.1799999997</v>
      </c>
      <c r="D58" s="100">
        <f>SUM(D50:D57)</f>
        <v>5069790.83</v>
      </c>
    </row>
    <row r="59" spans="2:4" ht="26.25" thickTop="1">
      <c r="B59" s="97"/>
      <c r="C59" s="123"/>
      <c r="D59" s="123"/>
    </row>
    <row r="60" spans="2:4" ht="24" thickBot="1">
      <c r="B60" s="2" t="s">
        <v>110</v>
      </c>
      <c r="C60" s="102">
        <f>C48-C58</f>
        <v>749441.3600000003</v>
      </c>
      <c r="D60" s="102">
        <f>D48-D58</f>
        <v>1858007.17</v>
      </c>
    </row>
    <row r="61" ht="24" thickTop="1"/>
    <row r="62" spans="2:4" ht="23.25">
      <c r="B62" s="254" t="s">
        <v>111</v>
      </c>
      <c r="C62" s="254"/>
      <c r="D62" s="254"/>
    </row>
    <row r="63" spans="2:4" ht="23.25">
      <c r="B63" s="103"/>
      <c r="C63" s="103"/>
      <c r="D63" s="103"/>
    </row>
    <row r="64" spans="2:4" ht="23.25">
      <c r="B64" s="254" t="s">
        <v>112</v>
      </c>
      <c r="C64" s="254"/>
      <c r="D64" s="254"/>
    </row>
    <row r="65" spans="2:4" ht="23.25">
      <c r="B65" s="254"/>
      <c r="C65" s="254"/>
      <c r="D65" s="254"/>
    </row>
    <row r="66" spans="2:4" ht="23.25">
      <c r="B66" s="254" t="s">
        <v>114</v>
      </c>
      <c r="C66" s="254"/>
      <c r="D66" s="254"/>
    </row>
    <row r="67" spans="1:4" ht="29.25">
      <c r="A67" s="255" t="s">
        <v>24</v>
      </c>
      <c r="B67" s="255"/>
      <c r="C67" s="255"/>
      <c r="D67" s="255"/>
    </row>
    <row r="68" spans="1:4" ht="29.25">
      <c r="A68" s="255" t="s">
        <v>100</v>
      </c>
      <c r="B68" s="255"/>
      <c r="C68" s="255"/>
      <c r="D68" s="255"/>
    </row>
    <row r="69" spans="1:4" ht="29.25">
      <c r="A69" s="255" t="s">
        <v>151</v>
      </c>
      <c r="B69" s="255"/>
      <c r="C69" s="255"/>
      <c r="D69" s="255"/>
    </row>
    <row r="70" spans="1:4" ht="23.25">
      <c r="A70" s="4" t="s">
        <v>101</v>
      </c>
      <c r="C70" s="128" t="s">
        <v>102</v>
      </c>
      <c r="D70" s="128" t="s">
        <v>103</v>
      </c>
    </row>
    <row r="71" spans="2:4" ht="23.25">
      <c r="B71" s="2" t="s">
        <v>104</v>
      </c>
      <c r="C71" s="1">
        <v>27079</v>
      </c>
      <c r="D71" s="1">
        <f>D38+C71</f>
        <v>3175638.31</v>
      </c>
    </row>
    <row r="72" spans="2:4" ht="23.25">
      <c r="B72" s="2" t="s">
        <v>105</v>
      </c>
      <c r="C72" s="1"/>
      <c r="D72" s="1">
        <f aca="true" t="shared" si="2" ref="D72:D79">D39+C72</f>
        <v>581055</v>
      </c>
    </row>
    <row r="73" spans="2:4" ht="23.25">
      <c r="B73" s="2" t="s">
        <v>106</v>
      </c>
      <c r="C73" s="96">
        <v>71544.64</v>
      </c>
      <c r="D73" s="1">
        <f t="shared" si="2"/>
        <v>662570.2000000001</v>
      </c>
    </row>
    <row r="74" spans="2:4" ht="23.25">
      <c r="B74" s="2" t="s">
        <v>136</v>
      </c>
      <c r="C74" s="96"/>
      <c r="D74" s="1">
        <f t="shared" si="2"/>
        <v>1090306</v>
      </c>
    </row>
    <row r="75" spans="2:4" ht="23.25">
      <c r="B75" s="2" t="s">
        <v>31</v>
      </c>
      <c r="C75" s="1"/>
      <c r="D75" s="1">
        <f t="shared" si="2"/>
        <v>0</v>
      </c>
    </row>
    <row r="76" spans="2:4" ht="23.25">
      <c r="B76" s="2" t="s">
        <v>32</v>
      </c>
      <c r="C76" s="1"/>
      <c r="D76" s="1">
        <f t="shared" si="2"/>
        <v>2500</v>
      </c>
    </row>
    <row r="77" spans="2:4" ht="23.25">
      <c r="B77" s="2" t="s">
        <v>13</v>
      </c>
      <c r="C77" s="1">
        <v>2000</v>
      </c>
      <c r="D77" s="1">
        <f t="shared" si="2"/>
        <v>5242.13</v>
      </c>
    </row>
    <row r="78" spans="2:4" ht="23.25">
      <c r="B78" s="2" t="s">
        <v>141</v>
      </c>
      <c r="C78" s="1"/>
      <c r="D78" s="1">
        <f t="shared" si="2"/>
        <v>1511110</v>
      </c>
    </row>
    <row r="79" spans="2:4" ht="23.25">
      <c r="B79" s="2" t="s">
        <v>9</v>
      </c>
      <c r="C79" s="1">
        <v>4830</v>
      </c>
      <c r="D79" s="1">
        <f t="shared" si="2"/>
        <v>4830</v>
      </c>
    </row>
    <row r="80" spans="3:4" ht="23.25">
      <c r="C80" s="1"/>
      <c r="D80" s="1"/>
    </row>
    <row r="81" spans="2:4" ht="26.25" thickBot="1">
      <c r="B81" s="97" t="s">
        <v>39</v>
      </c>
      <c r="C81" s="98">
        <f>SUM(C71:C80)</f>
        <v>105453.64</v>
      </c>
      <c r="D81" s="67">
        <f>SUM(D71:D80)</f>
        <v>7033251.64</v>
      </c>
    </row>
    <row r="82" ht="24" thickTop="1">
      <c r="A82" s="4" t="s">
        <v>94</v>
      </c>
    </row>
    <row r="83" spans="2:4" ht="23.25">
      <c r="B83" s="2" t="s">
        <v>107</v>
      </c>
      <c r="C83" s="99">
        <v>1280581.37</v>
      </c>
      <c r="D83" s="99">
        <f>D50+C83</f>
        <v>4366447.63</v>
      </c>
    </row>
    <row r="84" spans="2:4" ht="23.25">
      <c r="B84" s="2" t="s">
        <v>108</v>
      </c>
      <c r="C84" s="99">
        <v>521823.08</v>
      </c>
      <c r="D84" s="99">
        <f aca="true" t="shared" si="3" ref="D84:D89">D51+C84</f>
        <v>654687.56</v>
      </c>
    </row>
    <row r="85" spans="2:4" ht="23.25">
      <c r="B85" s="2" t="s">
        <v>31</v>
      </c>
      <c r="C85" s="99">
        <v>527184</v>
      </c>
      <c r="D85" s="99">
        <f t="shared" si="3"/>
        <v>603884</v>
      </c>
    </row>
    <row r="86" spans="2:4" ht="23.25">
      <c r="B86" s="2" t="s">
        <v>109</v>
      </c>
      <c r="C86" s="99"/>
      <c r="D86" s="99">
        <f t="shared" si="3"/>
        <v>961770</v>
      </c>
    </row>
    <row r="87" spans="2:4" ht="23.25">
      <c r="B87" s="2" t="s">
        <v>10</v>
      </c>
      <c r="C87" s="99"/>
      <c r="D87" s="99">
        <f t="shared" si="3"/>
        <v>204960</v>
      </c>
    </row>
    <row r="88" spans="2:4" ht="23.25">
      <c r="B88" s="2" t="s">
        <v>143</v>
      </c>
      <c r="C88" s="99"/>
      <c r="D88" s="99">
        <f t="shared" si="3"/>
        <v>607630.09</v>
      </c>
    </row>
    <row r="89" spans="2:4" ht="23.25">
      <c r="B89" s="2" t="s">
        <v>9</v>
      </c>
      <c r="C89" s="99">
        <v>30782</v>
      </c>
      <c r="D89" s="99">
        <f t="shared" si="3"/>
        <v>30782</v>
      </c>
    </row>
    <row r="90" spans="3:4" ht="23.25">
      <c r="C90" s="99"/>
      <c r="D90" s="99"/>
    </row>
    <row r="91" spans="2:4" ht="26.25" thickBot="1">
      <c r="B91" s="97" t="s">
        <v>39</v>
      </c>
      <c r="C91" s="100">
        <f>SUM(C83:C90)</f>
        <v>2360370.45</v>
      </c>
      <c r="D91" s="100">
        <f>SUM(D83:D90)</f>
        <v>7430161.279999999</v>
      </c>
    </row>
    <row r="92" spans="2:4" ht="26.25" thickTop="1">
      <c r="B92" s="97"/>
      <c r="C92" s="129"/>
      <c r="D92" s="129"/>
    </row>
    <row r="93" spans="2:4" ht="24" thickBot="1">
      <c r="B93" s="2" t="s">
        <v>110</v>
      </c>
      <c r="C93" s="102">
        <f>C81-C91</f>
        <v>-2254916.81</v>
      </c>
      <c r="D93" s="102">
        <f>D81-D91</f>
        <v>-396909.63999999966</v>
      </c>
    </row>
    <row r="94" ht="24" thickTop="1"/>
    <row r="95" spans="2:4" ht="23.25">
      <c r="B95" s="254" t="s">
        <v>111</v>
      </c>
      <c r="C95" s="254"/>
      <c r="D95" s="254"/>
    </row>
    <row r="96" spans="2:4" ht="23.25">
      <c r="B96" s="103"/>
      <c r="C96" s="103"/>
      <c r="D96" s="103"/>
    </row>
    <row r="97" spans="2:4" ht="23.25">
      <c r="B97" s="254" t="s">
        <v>112</v>
      </c>
      <c r="C97" s="254"/>
      <c r="D97" s="254"/>
    </row>
    <row r="98" spans="2:4" ht="23.25">
      <c r="B98" s="254"/>
      <c r="C98" s="254"/>
      <c r="D98" s="254"/>
    </row>
    <row r="99" spans="2:4" ht="23.25">
      <c r="B99" s="254" t="s">
        <v>114</v>
      </c>
      <c r="C99" s="254"/>
      <c r="D99" s="254"/>
    </row>
    <row r="100" spans="1:4" ht="29.25">
      <c r="A100" s="255" t="s">
        <v>24</v>
      </c>
      <c r="B100" s="255"/>
      <c r="C100" s="255"/>
      <c r="D100" s="255"/>
    </row>
    <row r="101" spans="1:4" ht="29.25">
      <c r="A101" s="255" t="s">
        <v>100</v>
      </c>
      <c r="B101" s="255"/>
      <c r="C101" s="255"/>
      <c r="D101" s="255"/>
    </row>
    <row r="102" spans="1:4" ht="29.25">
      <c r="A102" s="255" t="s">
        <v>160</v>
      </c>
      <c r="B102" s="255"/>
      <c r="C102" s="255"/>
      <c r="D102" s="255"/>
    </row>
    <row r="103" spans="1:4" ht="23.25">
      <c r="A103" s="4" t="s">
        <v>101</v>
      </c>
      <c r="C103" s="132" t="s">
        <v>102</v>
      </c>
      <c r="D103" s="132" t="s">
        <v>103</v>
      </c>
    </row>
    <row r="104" spans="2:4" ht="23.25">
      <c r="B104" s="2" t="s">
        <v>104</v>
      </c>
      <c r="C104" s="1">
        <v>1916161.77</v>
      </c>
      <c r="D104" s="1">
        <f>D71+C104</f>
        <v>5091800.08</v>
      </c>
    </row>
    <row r="105" spans="2:4" ht="23.25">
      <c r="B105" s="2" t="s">
        <v>105</v>
      </c>
      <c r="C105" s="1">
        <v>5794706</v>
      </c>
      <c r="D105" s="1">
        <f aca="true" t="shared" si="4" ref="D105:D112">D72+C105</f>
        <v>6375761</v>
      </c>
    </row>
    <row r="106" spans="2:4" ht="23.25">
      <c r="B106" s="2" t="s">
        <v>106</v>
      </c>
      <c r="C106" s="96">
        <v>104448.24</v>
      </c>
      <c r="D106" s="1">
        <f t="shared" si="4"/>
        <v>767018.4400000001</v>
      </c>
    </row>
    <row r="107" spans="2:4" ht="23.25">
      <c r="B107" s="2" t="s">
        <v>136</v>
      </c>
      <c r="C107" s="96"/>
      <c r="D107" s="1">
        <f t="shared" si="4"/>
        <v>1090306</v>
      </c>
    </row>
    <row r="108" spans="2:4" ht="23.25">
      <c r="B108" s="2" t="s">
        <v>31</v>
      </c>
      <c r="C108" s="1"/>
      <c r="D108" s="1">
        <f t="shared" si="4"/>
        <v>0</v>
      </c>
    </row>
    <row r="109" spans="2:4" ht="23.25">
      <c r="B109" s="2" t="s">
        <v>32</v>
      </c>
      <c r="C109" s="1">
        <v>2400</v>
      </c>
      <c r="D109" s="1">
        <f t="shared" si="4"/>
        <v>4900</v>
      </c>
    </row>
    <row r="110" spans="2:4" ht="23.25">
      <c r="B110" s="2" t="s">
        <v>13</v>
      </c>
      <c r="C110" s="1">
        <v>1000</v>
      </c>
      <c r="D110" s="1">
        <f t="shared" si="4"/>
        <v>6242.13</v>
      </c>
    </row>
    <row r="111" spans="2:4" ht="23.25">
      <c r="B111" s="2" t="s">
        <v>141</v>
      </c>
      <c r="C111" s="1">
        <v>956800</v>
      </c>
      <c r="D111" s="1">
        <f t="shared" si="4"/>
        <v>2467910</v>
      </c>
    </row>
    <row r="112" spans="2:4" ht="23.25">
      <c r="B112" s="2" t="s">
        <v>9</v>
      </c>
      <c r="C112" s="1"/>
      <c r="D112" s="1">
        <f t="shared" si="4"/>
        <v>4830</v>
      </c>
    </row>
    <row r="113" spans="2:4" ht="23.25">
      <c r="B113" s="2" t="s">
        <v>152</v>
      </c>
      <c r="C113" s="1">
        <v>0.05</v>
      </c>
      <c r="D113" s="1">
        <v>0.05</v>
      </c>
    </row>
    <row r="114" spans="2:4" ht="26.25" thickBot="1">
      <c r="B114" s="97" t="s">
        <v>39</v>
      </c>
      <c r="C114" s="98">
        <f>SUM(C104:C113)</f>
        <v>8775516.06</v>
      </c>
      <c r="D114" s="67">
        <f>SUM(D104:D113)</f>
        <v>15808767.700000001</v>
      </c>
    </row>
    <row r="115" ht="24" thickTop="1">
      <c r="A115" s="4" t="s">
        <v>94</v>
      </c>
    </row>
    <row r="116" spans="2:4" ht="23.25">
      <c r="B116" s="2" t="s">
        <v>107</v>
      </c>
      <c r="C116" s="99">
        <v>1433016.65</v>
      </c>
      <c r="D116" s="99">
        <f>D83+C116</f>
        <v>5799464.279999999</v>
      </c>
    </row>
    <row r="117" spans="2:4" ht="23.25">
      <c r="B117" s="2" t="s">
        <v>108</v>
      </c>
      <c r="C117" s="99">
        <v>98533.19</v>
      </c>
      <c r="D117" s="99">
        <f aca="true" t="shared" si="5" ref="D117:D123">D84+C117</f>
        <v>753220.75</v>
      </c>
    </row>
    <row r="118" spans="2:4" ht="23.25">
      <c r="B118" s="2" t="s">
        <v>31</v>
      </c>
      <c r="C118" s="99">
        <v>149844</v>
      </c>
      <c r="D118" s="99">
        <f t="shared" si="5"/>
        <v>753728</v>
      </c>
    </row>
    <row r="119" spans="2:4" ht="23.25">
      <c r="B119" s="2" t="s">
        <v>109</v>
      </c>
      <c r="C119" s="99">
        <v>540820</v>
      </c>
      <c r="D119" s="99">
        <f t="shared" si="5"/>
        <v>1502590</v>
      </c>
    </row>
    <row r="120" spans="2:4" ht="23.25">
      <c r="B120" s="2" t="s">
        <v>10</v>
      </c>
      <c r="C120" s="99"/>
      <c r="D120" s="99">
        <f t="shared" si="5"/>
        <v>204960</v>
      </c>
    </row>
    <row r="121" spans="2:4" ht="23.25">
      <c r="B121" s="2" t="s">
        <v>143</v>
      </c>
      <c r="C121" s="99"/>
      <c r="D121" s="99">
        <f t="shared" si="5"/>
        <v>607630.09</v>
      </c>
    </row>
    <row r="122" spans="2:4" ht="23.25">
      <c r="B122" s="2" t="s">
        <v>9</v>
      </c>
      <c r="C122" s="99"/>
      <c r="D122" s="99">
        <f t="shared" si="5"/>
        <v>30782</v>
      </c>
    </row>
    <row r="123" spans="2:4" ht="23.25">
      <c r="B123" s="2" t="s">
        <v>13</v>
      </c>
      <c r="C123" s="99">
        <v>19520</v>
      </c>
      <c r="D123" s="99">
        <f t="shared" si="5"/>
        <v>19520</v>
      </c>
    </row>
    <row r="124" spans="2:4" ht="26.25" thickBot="1">
      <c r="B124" s="97" t="s">
        <v>39</v>
      </c>
      <c r="C124" s="100">
        <f>SUM(C116:C123)</f>
        <v>2241733.84</v>
      </c>
      <c r="D124" s="100">
        <f>SUM(D116:D123)</f>
        <v>9671895.12</v>
      </c>
    </row>
    <row r="125" spans="2:4" ht="26.25" thickTop="1">
      <c r="B125" s="97"/>
      <c r="C125" s="133"/>
      <c r="D125" s="133"/>
    </row>
    <row r="126" spans="2:4" ht="24" thickBot="1">
      <c r="B126" s="2" t="s">
        <v>110</v>
      </c>
      <c r="C126" s="102">
        <f>C114-C124</f>
        <v>6533782.220000001</v>
      </c>
      <c r="D126" s="102">
        <f>D114-D124</f>
        <v>6136872.580000002</v>
      </c>
    </row>
    <row r="127" ht="24" thickTop="1"/>
    <row r="128" spans="2:4" ht="23.25">
      <c r="B128" s="254" t="s">
        <v>111</v>
      </c>
      <c r="C128" s="254"/>
      <c r="D128" s="254"/>
    </row>
    <row r="129" spans="2:4" ht="23.25">
      <c r="B129" s="103"/>
      <c r="C129" s="103"/>
      <c r="D129" s="103"/>
    </row>
    <row r="130" spans="2:4" ht="23.25">
      <c r="B130" s="254" t="s">
        <v>112</v>
      </c>
      <c r="C130" s="254"/>
      <c r="D130" s="254"/>
    </row>
    <row r="131" spans="2:4" ht="23.25">
      <c r="B131" s="254"/>
      <c r="C131" s="254"/>
      <c r="D131" s="254"/>
    </row>
    <row r="132" spans="2:4" ht="23.25">
      <c r="B132" s="254" t="s">
        <v>114</v>
      </c>
      <c r="C132" s="254"/>
      <c r="D132" s="254"/>
    </row>
    <row r="133" spans="1:4" ht="29.25">
      <c r="A133" s="255" t="s">
        <v>24</v>
      </c>
      <c r="B133" s="255"/>
      <c r="C133" s="255"/>
      <c r="D133" s="255"/>
    </row>
    <row r="134" spans="1:4" ht="29.25">
      <c r="A134" s="255" t="s">
        <v>100</v>
      </c>
      <c r="B134" s="255"/>
      <c r="C134" s="255"/>
      <c r="D134" s="255"/>
    </row>
    <row r="135" spans="1:4" ht="29.25">
      <c r="A135" s="255" t="s">
        <v>167</v>
      </c>
      <c r="B135" s="255"/>
      <c r="C135" s="255"/>
      <c r="D135" s="255"/>
    </row>
    <row r="136" spans="1:4" ht="23.25">
      <c r="A136" s="4" t="s">
        <v>101</v>
      </c>
      <c r="C136" s="140" t="s">
        <v>102</v>
      </c>
      <c r="D136" s="140" t="s">
        <v>103</v>
      </c>
    </row>
    <row r="137" spans="2:4" ht="23.25">
      <c r="B137" s="2" t="s">
        <v>104</v>
      </c>
      <c r="C137" s="1">
        <v>1302073.04</v>
      </c>
      <c r="D137" s="1">
        <f>D104+C137</f>
        <v>6393873.12</v>
      </c>
    </row>
    <row r="138" spans="2:4" ht="23.25">
      <c r="B138" s="2" t="s">
        <v>105</v>
      </c>
      <c r="C138" s="1"/>
      <c r="D138" s="1">
        <f aca="true" t="shared" si="6" ref="D138:D145">D105+C138</f>
        <v>6375761</v>
      </c>
    </row>
    <row r="139" spans="2:4" ht="23.25">
      <c r="B139" s="2" t="s">
        <v>106</v>
      </c>
      <c r="C139" s="96">
        <v>127261.4</v>
      </c>
      <c r="D139" s="1">
        <f t="shared" si="6"/>
        <v>894279.8400000001</v>
      </c>
    </row>
    <row r="140" spans="2:4" ht="23.25">
      <c r="B140" s="2" t="s">
        <v>136</v>
      </c>
      <c r="C140" s="96"/>
      <c r="D140" s="1">
        <f t="shared" si="6"/>
        <v>1090306</v>
      </c>
    </row>
    <row r="141" spans="2:4" ht="23.25">
      <c r="B141" s="2" t="s">
        <v>31</v>
      </c>
      <c r="C141" s="1"/>
      <c r="D141" s="1">
        <f t="shared" si="6"/>
        <v>0</v>
      </c>
    </row>
    <row r="142" spans="2:4" ht="23.25">
      <c r="B142" s="2" t="s">
        <v>32</v>
      </c>
      <c r="C142" s="1">
        <v>1400</v>
      </c>
      <c r="D142" s="1">
        <f t="shared" si="6"/>
        <v>6300</v>
      </c>
    </row>
    <row r="143" spans="2:4" ht="23.25">
      <c r="B143" s="2" t="s">
        <v>13</v>
      </c>
      <c r="C143" s="1">
        <v>2920</v>
      </c>
      <c r="D143" s="1">
        <f t="shared" si="6"/>
        <v>9162.130000000001</v>
      </c>
    </row>
    <row r="144" spans="2:4" ht="23.25">
      <c r="B144" s="2" t="s">
        <v>141</v>
      </c>
      <c r="C144" s="1">
        <v>107610</v>
      </c>
      <c r="D144" s="1">
        <f t="shared" si="6"/>
        <v>2575520</v>
      </c>
    </row>
    <row r="145" spans="2:4" ht="23.25">
      <c r="B145" s="2" t="s">
        <v>9</v>
      </c>
      <c r="C145" s="1">
        <v>12765</v>
      </c>
      <c r="D145" s="1">
        <f t="shared" si="6"/>
        <v>17595</v>
      </c>
    </row>
    <row r="146" spans="2:4" ht="23.25">
      <c r="B146" s="2" t="s">
        <v>152</v>
      </c>
      <c r="C146" s="1"/>
      <c r="D146" s="1">
        <v>0.05</v>
      </c>
    </row>
    <row r="147" spans="2:4" ht="26.25" thickBot="1">
      <c r="B147" s="97" t="s">
        <v>39</v>
      </c>
      <c r="C147" s="98">
        <f>SUM(C137:C146)</f>
        <v>1554029.44</v>
      </c>
      <c r="D147" s="67">
        <f>SUM(D137:D146)</f>
        <v>17362797.140000004</v>
      </c>
    </row>
    <row r="148" ht="24" thickTop="1">
      <c r="A148" s="4" t="s">
        <v>94</v>
      </c>
    </row>
    <row r="149" spans="2:4" ht="23.25">
      <c r="B149" s="2" t="s">
        <v>107</v>
      </c>
      <c r="C149" s="99">
        <v>1642612.68</v>
      </c>
      <c r="D149" s="99">
        <f>D116+C149</f>
        <v>7442076.959999999</v>
      </c>
    </row>
    <row r="150" spans="2:4" ht="23.25">
      <c r="B150" s="2" t="s">
        <v>108</v>
      </c>
      <c r="C150" s="99">
        <v>128952.39</v>
      </c>
      <c r="D150" s="99">
        <f aca="true" t="shared" si="7" ref="D150:D156">D117+C150</f>
        <v>882173.14</v>
      </c>
    </row>
    <row r="151" spans="2:4" ht="23.25">
      <c r="B151" s="2" t="s">
        <v>31</v>
      </c>
      <c r="C151" s="99">
        <v>18430</v>
      </c>
      <c r="D151" s="99">
        <f t="shared" si="7"/>
        <v>772158</v>
      </c>
    </row>
    <row r="152" spans="2:4" ht="23.25">
      <c r="B152" s="2" t="s">
        <v>109</v>
      </c>
      <c r="C152" s="99">
        <v>482200</v>
      </c>
      <c r="D152" s="99">
        <f t="shared" si="7"/>
        <v>1984790</v>
      </c>
    </row>
    <row r="153" spans="2:4" ht="23.25">
      <c r="B153" s="2" t="s">
        <v>10</v>
      </c>
      <c r="C153" s="99"/>
      <c r="D153" s="99">
        <f t="shared" si="7"/>
        <v>204960</v>
      </c>
    </row>
    <row r="154" spans="2:4" ht="23.25">
      <c r="B154" s="2" t="s">
        <v>143</v>
      </c>
      <c r="C154" s="99"/>
      <c r="D154" s="99">
        <f t="shared" si="7"/>
        <v>607630.09</v>
      </c>
    </row>
    <row r="155" spans="2:4" ht="23.25">
      <c r="B155" s="2" t="s">
        <v>9</v>
      </c>
      <c r="C155" s="99"/>
      <c r="D155" s="99">
        <f t="shared" si="7"/>
        <v>30782</v>
      </c>
    </row>
    <row r="156" spans="2:4" ht="23.25">
      <c r="B156" s="2" t="s">
        <v>13</v>
      </c>
      <c r="C156" s="99"/>
      <c r="D156" s="99">
        <f t="shared" si="7"/>
        <v>19520</v>
      </c>
    </row>
    <row r="157" spans="2:4" ht="26.25" thickBot="1">
      <c r="B157" s="97" t="s">
        <v>39</v>
      </c>
      <c r="C157" s="100">
        <f>SUM(C149:C156)</f>
        <v>2272195.07</v>
      </c>
      <c r="D157" s="100">
        <f>SUM(D149:D156)</f>
        <v>11944090.189999998</v>
      </c>
    </row>
    <row r="158" spans="2:4" ht="26.25" thickTop="1">
      <c r="B158" s="97"/>
      <c r="C158" s="141"/>
      <c r="D158" s="141"/>
    </row>
    <row r="159" spans="2:4" ht="24" thickBot="1">
      <c r="B159" s="2" t="s">
        <v>110</v>
      </c>
      <c r="C159" s="102">
        <f>C147-C157</f>
        <v>-718165.6299999999</v>
      </c>
      <c r="D159" s="102">
        <f>D147-D157</f>
        <v>5418706.950000007</v>
      </c>
    </row>
    <row r="160" ht="24" thickTop="1"/>
    <row r="161" spans="2:4" ht="23.25">
      <c r="B161" s="254" t="s">
        <v>111</v>
      </c>
      <c r="C161" s="254"/>
      <c r="D161" s="254"/>
    </row>
    <row r="162" spans="2:4" ht="23.25">
      <c r="B162" s="103"/>
      <c r="C162" s="103"/>
      <c r="D162" s="103"/>
    </row>
    <row r="163" spans="2:4" ht="23.25">
      <c r="B163" s="254" t="s">
        <v>112</v>
      </c>
      <c r="C163" s="254"/>
      <c r="D163" s="254"/>
    </row>
    <row r="164" spans="2:4" ht="23.25">
      <c r="B164" s="254"/>
      <c r="C164" s="254"/>
      <c r="D164" s="254"/>
    </row>
    <row r="165" spans="2:4" ht="23.25">
      <c r="B165" s="254" t="s">
        <v>114</v>
      </c>
      <c r="C165" s="254"/>
      <c r="D165" s="254"/>
    </row>
    <row r="166" spans="1:4" ht="29.25">
      <c r="A166" s="255" t="s">
        <v>24</v>
      </c>
      <c r="B166" s="255"/>
      <c r="C166" s="255"/>
      <c r="D166" s="255"/>
    </row>
    <row r="167" spans="1:4" ht="29.25">
      <c r="A167" s="255" t="s">
        <v>100</v>
      </c>
      <c r="B167" s="255"/>
      <c r="C167" s="255"/>
      <c r="D167" s="255"/>
    </row>
    <row r="168" spans="1:4" ht="29.25">
      <c r="A168" s="255" t="s">
        <v>171</v>
      </c>
      <c r="B168" s="255"/>
      <c r="C168" s="255"/>
      <c r="D168" s="255"/>
    </row>
    <row r="169" spans="1:4" ht="23.25">
      <c r="A169" s="4" t="s">
        <v>101</v>
      </c>
      <c r="C169" s="146" t="s">
        <v>102</v>
      </c>
      <c r="D169" s="146" t="s">
        <v>103</v>
      </c>
    </row>
    <row r="170" spans="2:4" ht="23.25">
      <c r="B170" s="2" t="s">
        <v>104</v>
      </c>
      <c r="C170" s="1">
        <v>1839517.44</v>
      </c>
      <c r="D170" s="1">
        <f>D137+C170</f>
        <v>8233390.5600000005</v>
      </c>
    </row>
    <row r="171" spans="2:4" ht="23.25">
      <c r="B171" s="2" t="s">
        <v>105</v>
      </c>
      <c r="C171" s="1">
        <v>2904669</v>
      </c>
      <c r="D171" s="1">
        <f aca="true" t="shared" si="8" ref="D171:D178">D138+C171</f>
        <v>9280430</v>
      </c>
    </row>
    <row r="172" spans="2:4" ht="23.25">
      <c r="B172" s="2" t="s">
        <v>106</v>
      </c>
      <c r="C172" s="96">
        <v>78775.69</v>
      </c>
      <c r="D172" s="1">
        <f t="shared" si="8"/>
        <v>973055.53</v>
      </c>
    </row>
    <row r="173" spans="2:4" ht="23.25">
      <c r="B173" s="2" t="s">
        <v>136</v>
      </c>
      <c r="C173" s="96"/>
      <c r="D173" s="1">
        <f t="shared" si="8"/>
        <v>1090306</v>
      </c>
    </row>
    <row r="174" spans="2:4" ht="23.25">
      <c r="B174" s="2" t="s">
        <v>31</v>
      </c>
      <c r="C174" s="1">
        <v>10060</v>
      </c>
      <c r="D174" s="1">
        <f t="shared" si="8"/>
        <v>10060</v>
      </c>
    </row>
    <row r="175" spans="2:4" ht="23.25">
      <c r="B175" s="2" t="s">
        <v>32</v>
      </c>
      <c r="C175" s="1"/>
      <c r="D175" s="1">
        <f t="shared" si="8"/>
        <v>6300</v>
      </c>
    </row>
    <row r="176" spans="2:4" ht="23.25">
      <c r="B176" s="2" t="s">
        <v>13</v>
      </c>
      <c r="C176" s="1">
        <v>1000</v>
      </c>
      <c r="D176" s="1">
        <f t="shared" si="8"/>
        <v>10162.130000000001</v>
      </c>
    </row>
    <row r="177" spans="2:4" ht="23.25">
      <c r="B177" s="2" t="s">
        <v>141</v>
      </c>
      <c r="C177" s="1">
        <v>965700</v>
      </c>
      <c r="D177" s="1">
        <f t="shared" si="8"/>
        <v>3541220</v>
      </c>
    </row>
    <row r="178" spans="2:4" ht="23.25">
      <c r="B178" s="2" t="s">
        <v>9</v>
      </c>
      <c r="C178" s="1"/>
      <c r="D178" s="1">
        <f t="shared" si="8"/>
        <v>17595</v>
      </c>
    </row>
    <row r="179" spans="2:4" ht="23.25">
      <c r="B179" s="2" t="s">
        <v>152</v>
      </c>
      <c r="C179" s="1"/>
      <c r="D179" s="1">
        <v>0.05</v>
      </c>
    </row>
    <row r="180" spans="2:4" ht="26.25" thickBot="1">
      <c r="B180" s="97" t="s">
        <v>39</v>
      </c>
      <c r="C180" s="98">
        <f>SUM(C170:C179)</f>
        <v>5799722.13</v>
      </c>
      <c r="D180" s="67">
        <f>SUM(D170:D179)</f>
        <v>23162519.270000003</v>
      </c>
    </row>
    <row r="181" ht="24" thickTop="1">
      <c r="A181" s="4" t="s">
        <v>94</v>
      </c>
    </row>
    <row r="182" spans="2:4" ht="23.25">
      <c r="B182" s="2" t="s">
        <v>107</v>
      </c>
      <c r="C182" s="99">
        <v>1308549.91</v>
      </c>
      <c r="D182" s="99">
        <f>D149+C182</f>
        <v>8750626.87</v>
      </c>
    </row>
    <row r="183" spans="2:4" ht="23.25">
      <c r="B183" s="2" t="s">
        <v>108</v>
      </c>
      <c r="C183" s="99">
        <v>80403.15</v>
      </c>
      <c r="D183" s="99">
        <f aca="true" t="shared" si="9" ref="D183:D189">D150+C183</f>
        <v>962576.29</v>
      </c>
    </row>
    <row r="184" spans="2:4" ht="23.25">
      <c r="B184" s="2" t="s">
        <v>31</v>
      </c>
      <c r="C184" s="99">
        <v>272074</v>
      </c>
      <c r="D184" s="99">
        <f t="shared" si="9"/>
        <v>1044232</v>
      </c>
    </row>
    <row r="185" spans="2:4" ht="23.25">
      <c r="B185" s="2" t="s">
        <v>109</v>
      </c>
      <c r="C185" s="99">
        <v>481250</v>
      </c>
      <c r="D185" s="99">
        <f t="shared" si="9"/>
        <v>2466040</v>
      </c>
    </row>
    <row r="186" spans="2:4" ht="23.25">
      <c r="B186" s="2" t="s">
        <v>10</v>
      </c>
      <c r="C186" s="99"/>
      <c r="D186" s="99">
        <f t="shared" si="9"/>
        <v>204960</v>
      </c>
    </row>
    <row r="187" spans="2:4" ht="23.25">
      <c r="B187" s="2" t="s">
        <v>143</v>
      </c>
      <c r="C187" s="99"/>
      <c r="D187" s="99">
        <f t="shared" si="9"/>
        <v>607630.09</v>
      </c>
    </row>
    <row r="188" spans="2:4" ht="23.25">
      <c r="B188" s="2" t="s">
        <v>9</v>
      </c>
      <c r="C188" s="99"/>
      <c r="D188" s="99">
        <f t="shared" si="9"/>
        <v>30782</v>
      </c>
    </row>
    <row r="189" spans="2:4" ht="23.25">
      <c r="B189" s="2" t="s">
        <v>13</v>
      </c>
      <c r="C189" s="99"/>
      <c r="D189" s="99">
        <f t="shared" si="9"/>
        <v>19520</v>
      </c>
    </row>
    <row r="190" spans="2:4" ht="23.25">
      <c r="B190" s="2" t="s">
        <v>152</v>
      </c>
      <c r="C190" s="99">
        <v>0.05</v>
      </c>
      <c r="D190" s="99">
        <v>0.05</v>
      </c>
    </row>
    <row r="191" spans="2:4" ht="26.25" thickBot="1">
      <c r="B191" s="97" t="s">
        <v>39</v>
      </c>
      <c r="C191" s="100">
        <f>SUM(C182:C190)</f>
        <v>2142277.1099999994</v>
      </c>
      <c r="D191" s="100">
        <f>SUM(D182:D190)</f>
        <v>14086367.3</v>
      </c>
    </row>
    <row r="192" spans="2:4" ht="26.25" thickTop="1">
      <c r="B192" s="97"/>
      <c r="C192" s="147"/>
      <c r="D192" s="147"/>
    </row>
    <row r="193" spans="2:4" ht="24" thickBot="1">
      <c r="B193" s="2" t="s">
        <v>110</v>
      </c>
      <c r="C193" s="102">
        <f>C180-C191</f>
        <v>3657445.0200000005</v>
      </c>
      <c r="D193" s="102">
        <f>D180-D191</f>
        <v>9076151.970000003</v>
      </c>
    </row>
    <row r="194" ht="24" thickTop="1"/>
    <row r="195" spans="2:4" ht="23.25">
      <c r="B195" s="254" t="s">
        <v>111</v>
      </c>
      <c r="C195" s="254"/>
      <c r="D195" s="254"/>
    </row>
    <row r="196" spans="2:4" ht="23.25">
      <c r="B196" s="254" t="s">
        <v>112</v>
      </c>
      <c r="C196" s="254"/>
      <c r="D196" s="254"/>
    </row>
    <row r="197" spans="2:4" ht="23.25">
      <c r="B197" s="254" t="s">
        <v>114</v>
      </c>
      <c r="C197" s="254"/>
      <c r="D197" s="254"/>
    </row>
    <row r="200" spans="1:4" ht="29.25">
      <c r="A200" s="255" t="s">
        <v>24</v>
      </c>
      <c r="B200" s="255"/>
      <c r="C200" s="255"/>
      <c r="D200" s="255"/>
    </row>
    <row r="201" spans="1:4" ht="29.25">
      <c r="A201" s="255" t="s">
        <v>100</v>
      </c>
      <c r="B201" s="255"/>
      <c r="C201" s="255"/>
      <c r="D201" s="255"/>
    </row>
    <row r="202" spans="1:4" ht="29.25">
      <c r="A202" s="255" t="s">
        <v>184</v>
      </c>
      <c r="B202" s="255"/>
      <c r="C202" s="255"/>
      <c r="D202" s="255"/>
    </row>
    <row r="203" spans="1:4" ht="23.25">
      <c r="A203" s="4" t="s">
        <v>101</v>
      </c>
      <c r="C203" s="150" t="s">
        <v>102</v>
      </c>
      <c r="D203" s="150" t="s">
        <v>103</v>
      </c>
    </row>
    <row r="204" spans="2:4" ht="23.25">
      <c r="B204" s="2" t="s">
        <v>104</v>
      </c>
      <c r="C204" s="1">
        <v>1217085.79</v>
      </c>
      <c r="D204" s="1">
        <f>D170+C204</f>
        <v>9450476.350000001</v>
      </c>
    </row>
    <row r="205" spans="2:4" ht="23.25">
      <c r="B205" s="2" t="s">
        <v>105</v>
      </c>
      <c r="C205" s="1">
        <v>570555</v>
      </c>
      <c r="D205" s="1">
        <f aca="true" t="shared" si="10" ref="D205:D212">D171+C205</f>
        <v>9850985</v>
      </c>
    </row>
    <row r="206" spans="2:4" ht="23.25">
      <c r="B206" s="2" t="s">
        <v>106</v>
      </c>
      <c r="C206" s="96">
        <v>96589.31</v>
      </c>
      <c r="D206" s="1">
        <f t="shared" si="10"/>
        <v>1069644.84</v>
      </c>
    </row>
    <row r="207" spans="2:4" ht="23.25">
      <c r="B207" s="2" t="s">
        <v>136</v>
      </c>
      <c r="C207" s="96"/>
      <c r="D207" s="1">
        <f t="shared" si="10"/>
        <v>1090306</v>
      </c>
    </row>
    <row r="208" spans="2:4" ht="23.25">
      <c r="B208" s="2" t="s">
        <v>31</v>
      </c>
      <c r="C208" s="1">
        <v>23250</v>
      </c>
      <c r="D208" s="1">
        <f t="shared" si="10"/>
        <v>33310</v>
      </c>
    </row>
    <row r="209" spans="2:4" ht="23.25">
      <c r="B209" s="2" t="s">
        <v>32</v>
      </c>
      <c r="C209" s="1"/>
      <c r="D209" s="1">
        <f t="shared" si="10"/>
        <v>6300</v>
      </c>
    </row>
    <row r="210" spans="2:4" ht="23.25">
      <c r="B210" s="2" t="s">
        <v>13</v>
      </c>
      <c r="C210" s="1"/>
      <c r="D210" s="1">
        <f t="shared" si="10"/>
        <v>10162.130000000001</v>
      </c>
    </row>
    <row r="211" spans="2:4" ht="23.25">
      <c r="B211" s="2" t="s">
        <v>141</v>
      </c>
      <c r="C211" s="1">
        <v>192970</v>
      </c>
      <c r="D211" s="1">
        <f t="shared" si="10"/>
        <v>3734190</v>
      </c>
    </row>
    <row r="212" spans="2:4" ht="23.25">
      <c r="B212" s="2" t="s">
        <v>9</v>
      </c>
      <c r="C212" s="1"/>
      <c r="D212" s="1">
        <f t="shared" si="10"/>
        <v>17595</v>
      </c>
    </row>
    <row r="213" spans="2:4" ht="23.25">
      <c r="B213" s="2" t="s">
        <v>152</v>
      </c>
      <c r="C213" s="1"/>
      <c r="D213" s="1">
        <v>0.05</v>
      </c>
    </row>
    <row r="214" spans="2:4" ht="23.25">
      <c r="B214" s="2" t="s">
        <v>185</v>
      </c>
      <c r="C214" s="1">
        <v>2780000</v>
      </c>
      <c r="D214" s="1">
        <v>2780000</v>
      </c>
    </row>
    <row r="215" spans="2:4" ht="26.25" thickBot="1">
      <c r="B215" s="97" t="s">
        <v>39</v>
      </c>
      <c r="C215" s="98">
        <f>SUM(C204:C214)</f>
        <v>4880450.1</v>
      </c>
      <c r="D215" s="67">
        <f>SUM(D204:D214)</f>
        <v>28042969.37</v>
      </c>
    </row>
    <row r="216" ht="24" thickTop="1">
      <c r="A216" s="4" t="s">
        <v>94</v>
      </c>
    </row>
    <row r="217" spans="2:4" ht="23.25">
      <c r="B217" s="2" t="s">
        <v>107</v>
      </c>
      <c r="C217" s="99">
        <v>5621109.24</v>
      </c>
      <c r="D217" s="99">
        <f>D182+C217</f>
        <v>14371736.11</v>
      </c>
    </row>
    <row r="218" spans="2:4" ht="23.25">
      <c r="B218" s="2" t="s">
        <v>108</v>
      </c>
      <c r="C218" s="99">
        <v>66548.84</v>
      </c>
      <c r="D218" s="99">
        <f aca="true" t="shared" si="11" ref="D218:D225">D183+C218</f>
        <v>1029125.13</v>
      </c>
    </row>
    <row r="219" spans="2:4" ht="23.25">
      <c r="B219" s="2" t="s">
        <v>31</v>
      </c>
      <c r="C219" s="99"/>
      <c r="D219" s="99">
        <f t="shared" si="11"/>
        <v>1044232</v>
      </c>
    </row>
    <row r="220" spans="2:4" ht="23.25">
      <c r="B220" s="2" t="s">
        <v>109</v>
      </c>
      <c r="C220" s="99"/>
      <c r="D220" s="99">
        <f t="shared" si="11"/>
        <v>2466040</v>
      </c>
    </row>
    <row r="221" spans="2:4" ht="23.25">
      <c r="B221" s="2" t="s">
        <v>10</v>
      </c>
      <c r="C221" s="99"/>
      <c r="D221" s="99">
        <f t="shared" si="11"/>
        <v>204960</v>
      </c>
    </row>
    <row r="222" spans="2:4" ht="23.25">
      <c r="B222" s="2" t="s">
        <v>143</v>
      </c>
      <c r="C222" s="99"/>
      <c r="D222" s="99">
        <f t="shared" si="11"/>
        <v>607630.09</v>
      </c>
    </row>
    <row r="223" spans="2:4" ht="23.25">
      <c r="B223" s="2" t="s">
        <v>9</v>
      </c>
      <c r="C223" s="99"/>
      <c r="D223" s="99">
        <f t="shared" si="11"/>
        <v>30782</v>
      </c>
    </row>
    <row r="224" spans="2:4" ht="23.25">
      <c r="B224" s="2" t="s">
        <v>13</v>
      </c>
      <c r="C224" s="99"/>
      <c r="D224" s="99">
        <f t="shared" si="11"/>
        <v>19520</v>
      </c>
    </row>
    <row r="225" spans="2:4" ht="23.25">
      <c r="B225" s="2" t="s">
        <v>152</v>
      </c>
      <c r="C225" s="99"/>
      <c r="D225" s="99">
        <f t="shared" si="11"/>
        <v>0.05</v>
      </c>
    </row>
    <row r="226" spans="2:4" ht="26.25" thickBot="1">
      <c r="B226" s="97" t="s">
        <v>39</v>
      </c>
      <c r="C226" s="100">
        <f>SUM(C217:C225)</f>
        <v>5687658.08</v>
      </c>
      <c r="D226" s="100">
        <f>SUM(D217:D225)</f>
        <v>19774025.380000003</v>
      </c>
    </row>
    <row r="227" spans="2:4" ht="26.25" thickTop="1">
      <c r="B227" s="97"/>
      <c r="C227" s="152"/>
      <c r="D227" s="152"/>
    </row>
    <row r="228" spans="2:4" ht="24" thickBot="1">
      <c r="B228" s="2" t="s">
        <v>110</v>
      </c>
      <c r="C228" s="102">
        <f>C215-C226</f>
        <v>-807207.9800000004</v>
      </c>
      <c r="D228" s="102">
        <f>D215-D226</f>
        <v>8268943.989999998</v>
      </c>
    </row>
    <row r="229" ht="24" thickTop="1"/>
    <row r="230" spans="2:4" ht="23.25">
      <c r="B230" s="254" t="s">
        <v>111</v>
      </c>
      <c r="C230" s="254"/>
      <c r="D230" s="254"/>
    </row>
    <row r="231" spans="2:4" ht="23.25">
      <c r="B231" s="254" t="s">
        <v>112</v>
      </c>
      <c r="C231" s="254"/>
      <c r="D231" s="254"/>
    </row>
    <row r="232" spans="2:4" ht="23.25">
      <c r="B232" s="254" t="s">
        <v>114</v>
      </c>
      <c r="C232" s="254"/>
      <c r="D232" s="254"/>
    </row>
    <row r="234" spans="1:4" ht="29.25">
      <c r="A234" s="255" t="s">
        <v>24</v>
      </c>
      <c r="B234" s="255"/>
      <c r="C234" s="255"/>
      <c r="D234" s="255"/>
    </row>
    <row r="235" spans="1:4" ht="29.25">
      <c r="A235" s="255" t="s">
        <v>100</v>
      </c>
      <c r="B235" s="255"/>
      <c r="C235" s="255"/>
      <c r="D235" s="255"/>
    </row>
    <row r="236" spans="1:4" ht="29.25">
      <c r="A236" s="255" t="s">
        <v>316</v>
      </c>
      <c r="B236" s="255"/>
      <c r="C236" s="255"/>
      <c r="D236" s="255"/>
    </row>
    <row r="237" spans="1:4" ht="23.25">
      <c r="A237" s="4" t="s">
        <v>101</v>
      </c>
      <c r="C237" s="208" t="s">
        <v>102</v>
      </c>
      <c r="D237" s="208" t="s">
        <v>103</v>
      </c>
    </row>
    <row r="238" spans="2:4" ht="23.25">
      <c r="B238" s="2" t="s">
        <v>104</v>
      </c>
      <c r="C238" s="1">
        <v>2045150.47</v>
      </c>
      <c r="D238" s="1">
        <v>11495626.82</v>
      </c>
    </row>
    <row r="239" spans="2:4" ht="23.25">
      <c r="B239" s="2" t="s">
        <v>105</v>
      </c>
      <c r="C239" s="1"/>
      <c r="D239" s="1">
        <v>9850985</v>
      </c>
    </row>
    <row r="240" spans="2:4" ht="23.25">
      <c r="B240" s="2" t="s">
        <v>308</v>
      </c>
      <c r="C240" s="96">
        <v>553400</v>
      </c>
      <c r="D240" s="1">
        <v>8157896</v>
      </c>
    </row>
    <row r="241" spans="2:4" ht="23.25">
      <c r="B241" s="2" t="s">
        <v>317</v>
      </c>
      <c r="C241" s="96">
        <v>61250.87</v>
      </c>
      <c r="D241" s="1">
        <v>1130895.71</v>
      </c>
    </row>
    <row r="242" spans="2:4" ht="23.25">
      <c r="B242" s="2" t="s">
        <v>5</v>
      </c>
      <c r="C242" s="1"/>
      <c r="D242" s="1">
        <v>33310</v>
      </c>
    </row>
    <row r="243" spans="2:4" ht="23.25">
      <c r="B243" s="2" t="s">
        <v>4</v>
      </c>
      <c r="C243" s="1"/>
      <c r="D243" s="1">
        <v>6300</v>
      </c>
    </row>
    <row r="244" spans="2:4" ht="23.25">
      <c r="B244" s="2" t="s">
        <v>13</v>
      </c>
      <c r="C244" s="1">
        <v>6763</v>
      </c>
      <c r="D244" s="1">
        <v>16925.13</v>
      </c>
    </row>
    <row r="245" spans="2:4" ht="23.25">
      <c r="B245" s="2" t="s">
        <v>9</v>
      </c>
      <c r="C245" s="1"/>
      <c r="D245" s="1">
        <v>17595</v>
      </c>
    </row>
    <row r="246" spans="2:4" ht="23.25">
      <c r="B246" s="2" t="s">
        <v>152</v>
      </c>
      <c r="C246" s="1"/>
      <c r="D246" s="1">
        <v>0.05</v>
      </c>
    </row>
    <row r="247" spans="2:4" ht="26.25" thickBot="1">
      <c r="B247" s="97" t="s">
        <v>39</v>
      </c>
      <c r="C247" s="98">
        <f>SUM(C238:C246)</f>
        <v>2666564.34</v>
      </c>
      <c r="D247" s="67">
        <f>SUM(D238:D246)</f>
        <v>30709533.71</v>
      </c>
    </row>
    <row r="248" ht="24" thickTop="1">
      <c r="A248" s="4" t="s">
        <v>94</v>
      </c>
    </row>
    <row r="249" spans="2:4" ht="23.25">
      <c r="B249" s="2" t="s">
        <v>107</v>
      </c>
      <c r="C249" s="99">
        <v>2571126.36</v>
      </c>
      <c r="D249" s="99">
        <v>16942862.47</v>
      </c>
    </row>
    <row r="250" spans="2:4" ht="23.25">
      <c r="B250" s="2" t="s">
        <v>108</v>
      </c>
      <c r="C250" s="99">
        <v>89008.51</v>
      </c>
      <c r="D250" s="99">
        <v>1118133.64</v>
      </c>
    </row>
    <row r="251" spans="2:4" ht="23.25">
      <c r="B251" s="2" t="s">
        <v>31</v>
      </c>
      <c r="C251" s="99">
        <v>14820</v>
      </c>
      <c r="D251" s="99">
        <v>1059052</v>
      </c>
    </row>
    <row r="252" spans="2:4" ht="23.25">
      <c r="B252" s="2" t="s">
        <v>109</v>
      </c>
      <c r="C252" s="99"/>
      <c r="D252" s="99">
        <v>2466040</v>
      </c>
    </row>
    <row r="253" spans="2:4" ht="23.25">
      <c r="B253" s="2" t="s">
        <v>10</v>
      </c>
      <c r="C253" s="99"/>
      <c r="D253" s="99">
        <v>204960</v>
      </c>
    </row>
    <row r="254" spans="2:4" ht="23.25">
      <c r="B254" s="2" t="s">
        <v>143</v>
      </c>
      <c r="C254" s="99"/>
      <c r="D254" s="99">
        <v>607630.09</v>
      </c>
    </row>
    <row r="255" spans="2:4" ht="23.25">
      <c r="B255" s="2" t="s">
        <v>13</v>
      </c>
      <c r="C255" s="99"/>
      <c r="D255" s="99">
        <v>50302</v>
      </c>
    </row>
    <row r="256" spans="2:4" ht="23.25">
      <c r="B256" s="2" t="s">
        <v>152</v>
      </c>
      <c r="C256" s="99"/>
      <c r="D256" s="99">
        <v>0.05</v>
      </c>
    </row>
    <row r="257" spans="2:4" ht="26.25" thickBot="1">
      <c r="B257" s="97" t="s">
        <v>39</v>
      </c>
      <c r="C257" s="100">
        <f>SUM(C249:C256)</f>
        <v>2674954.8699999996</v>
      </c>
      <c r="D257" s="100">
        <f>SUM(D249:D256)</f>
        <v>22448980.25</v>
      </c>
    </row>
    <row r="258" spans="2:4" ht="26.25" thickTop="1">
      <c r="B258" s="97"/>
      <c r="C258" s="209"/>
      <c r="D258" s="209"/>
    </row>
    <row r="259" spans="2:4" ht="24" thickBot="1">
      <c r="B259" s="2" t="s">
        <v>110</v>
      </c>
      <c r="C259" s="213" t="s">
        <v>318</v>
      </c>
      <c r="D259" s="102">
        <f>D247-D257</f>
        <v>8260553.460000001</v>
      </c>
    </row>
    <row r="260" ht="24" thickTop="1"/>
    <row r="261" spans="2:4" ht="23.25">
      <c r="B261" s="254" t="s">
        <v>111</v>
      </c>
      <c r="C261" s="254"/>
      <c r="D261" s="254"/>
    </row>
    <row r="262" spans="2:4" ht="23.25">
      <c r="B262" s="210"/>
      <c r="C262" s="210"/>
      <c r="D262" s="210"/>
    </row>
    <row r="263" spans="2:4" ht="23.25">
      <c r="B263" s="254" t="s">
        <v>112</v>
      </c>
      <c r="C263" s="254"/>
      <c r="D263" s="254"/>
    </row>
    <row r="264" spans="2:4" ht="23.25">
      <c r="B264" s="210"/>
      <c r="C264" s="210"/>
      <c r="D264" s="210"/>
    </row>
    <row r="265" spans="2:4" ht="23.25">
      <c r="B265" s="254" t="s">
        <v>114</v>
      </c>
      <c r="C265" s="254"/>
      <c r="D265" s="254"/>
    </row>
    <row r="268" spans="1:4" ht="29.25">
      <c r="A268" s="255" t="s">
        <v>24</v>
      </c>
      <c r="B268" s="255"/>
      <c r="C268" s="255"/>
      <c r="D268" s="255"/>
    </row>
    <row r="269" spans="1:4" ht="29.25">
      <c r="A269" s="255" t="s">
        <v>100</v>
      </c>
      <c r="B269" s="255"/>
      <c r="C269" s="255"/>
      <c r="D269" s="255"/>
    </row>
    <row r="270" spans="1:4" ht="29.25">
      <c r="A270" s="255" t="s">
        <v>330</v>
      </c>
      <c r="B270" s="255"/>
      <c r="C270" s="255"/>
      <c r="D270" s="255"/>
    </row>
    <row r="271" spans="1:4" ht="23.25">
      <c r="A271" s="4" t="s">
        <v>101</v>
      </c>
      <c r="C271" s="223" t="s">
        <v>102</v>
      </c>
      <c r="D271" s="223" t="s">
        <v>103</v>
      </c>
    </row>
    <row r="272" spans="2:4" ht="23.25">
      <c r="B272" s="2" t="s">
        <v>104</v>
      </c>
      <c r="C272" s="1">
        <f>3288091.14-381000</f>
        <v>2907091.14</v>
      </c>
      <c r="D272" s="1">
        <f>D238+C272</f>
        <v>14402717.96</v>
      </c>
    </row>
    <row r="273" spans="2:4" ht="23.25">
      <c r="B273" s="2" t="s">
        <v>105</v>
      </c>
      <c r="C273" s="1"/>
      <c r="D273" s="1">
        <f aca="true" t="shared" si="12" ref="D273:D280">D239+C273</f>
        <v>9850985</v>
      </c>
    </row>
    <row r="274" spans="2:4" ht="23.25">
      <c r="B274" s="2" t="s">
        <v>308</v>
      </c>
      <c r="C274" s="96">
        <v>381000</v>
      </c>
      <c r="D274" s="1">
        <f t="shared" si="12"/>
        <v>8538896</v>
      </c>
    </row>
    <row r="275" spans="2:4" ht="23.25">
      <c r="B275" s="2" t="s">
        <v>317</v>
      </c>
      <c r="C275" s="96">
        <v>80211.21</v>
      </c>
      <c r="D275" s="1">
        <f t="shared" si="12"/>
        <v>1211106.92</v>
      </c>
    </row>
    <row r="276" spans="2:4" ht="23.25">
      <c r="B276" s="2" t="s">
        <v>5</v>
      </c>
      <c r="C276" s="1"/>
      <c r="D276" s="1">
        <f t="shared" si="12"/>
        <v>33310</v>
      </c>
    </row>
    <row r="277" spans="2:4" ht="23.25">
      <c r="B277" s="2" t="s">
        <v>4</v>
      </c>
      <c r="C277" s="1"/>
      <c r="D277" s="1">
        <f t="shared" si="12"/>
        <v>6300</v>
      </c>
    </row>
    <row r="278" spans="2:4" ht="23.25">
      <c r="B278" s="2" t="s">
        <v>13</v>
      </c>
      <c r="C278" s="1"/>
      <c r="D278" s="1">
        <f t="shared" si="12"/>
        <v>16925.13</v>
      </c>
    </row>
    <row r="279" spans="2:4" ht="23.25">
      <c r="B279" s="2" t="s">
        <v>9</v>
      </c>
      <c r="C279" s="1"/>
      <c r="D279" s="1">
        <f t="shared" si="12"/>
        <v>17595</v>
      </c>
    </row>
    <row r="280" spans="2:4" ht="23.25">
      <c r="B280" s="2" t="s">
        <v>152</v>
      </c>
      <c r="C280" s="1"/>
      <c r="D280" s="1">
        <f t="shared" si="12"/>
        <v>0.05</v>
      </c>
    </row>
    <row r="281" spans="2:4" ht="23.25">
      <c r="B281" s="2" t="s">
        <v>7</v>
      </c>
      <c r="C281" s="1">
        <v>600</v>
      </c>
      <c r="D281" s="1">
        <v>600</v>
      </c>
    </row>
    <row r="282" spans="2:4" ht="26.25" thickBot="1">
      <c r="B282" s="97" t="s">
        <v>39</v>
      </c>
      <c r="C282" s="98">
        <f>SUM(C272:C281)</f>
        <v>3368902.35</v>
      </c>
      <c r="D282" s="67">
        <f>SUM(D272:D281)</f>
        <v>34078436.06</v>
      </c>
    </row>
    <row r="283" ht="24" thickTop="1">
      <c r="A283" s="4" t="s">
        <v>94</v>
      </c>
    </row>
    <row r="284" spans="2:4" ht="23.25">
      <c r="B284" s="2" t="s">
        <v>107</v>
      </c>
      <c r="C284" s="99">
        <v>2098396.66</v>
      </c>
      <c r="D284" s="99">
        <f>D249+C284</f>
        <v>19041259.13</v>
      </c>
    </row>
    <row r="285" spans="2:4" ht="23.25">
      <c r="B285" s="2" t="s">
        <v>108</v>
      </c>
      <c r="C285" s="99">
        <v>64354.87</v>
      </c>
      <c r="D285" s="99">
        <f aca="true" t="shared" si="13" ref="D285:D291">D250+C285</f>
        <v>1182488.51</v>
      </c>
    </row>
    <row r="286" spans="2:4" ht="23.25">
      <c r="B286" s="2" t="s">
        <v>31</v>
      </c>
      <c r="C286" s="99">
        <v>161628</v>
      </c>
      <c r="D286" s="99">
        <f t="shared" si="13"/>
        <v>1220680</v>
      </c>
    </row>
    <row r="287" spans="2:4" ht="23.25">
      <c r="B287" s="2" t="s">
        <v>109</v>
      </c>
      <c r="C287" s="99"/>
      <c r="D287" s="99">
        <f t="shared" si="13"/>
        <v>2466040</v>
      </c>
    </row>
    <row r="288" spans="2:4" ht="23.25">
      <c r="B288" s="2" t="s">
        <v>10</v>
      </c>
      <c r="C288" s="99"/>
      <c r="D288" s="99">
        <f t="shared" si="13"/>
        <v>204960</v>
      </c>
    </row>
    <row r="289" spans="2:4" ht="23.25">
      <c r="B289" s="2" t="s">
        <v>143</v>
      </c>
      <c r="C289" s="99"/>
      <c r="D289" s="99">
        <f t="shared" si="13"/>
        <v>607630.09</v>
      </c>
    </row>
    <row r="290" spans="2:4" ht="23.25">
      <c r="B290" s="2" t="s">
        <v>13</v>
      </c>
      <c r="C290" s="99"/>
      <c r="D290" s="99">
        <f t="shared" si="13"/>
        <v>50302</v>
      </c>
    </row>
    <row r="291" spans="2:4" ht="23.25">
      <c r="B291" s="2" t="s">
        <v>152</v>
      </c>
      <c r="C291" s="99"/>
      <c r="D291" s="99">
        <f t="shared" si="13"/>
        <v>0.05</v>
      </c>
    </row>
    <row r="292" spans="2:4" ht="26.25" thickBot="1">
      <c r="B292" s="97" t="s">
        <v>39</v>
      </c>
      <c r="C292" s="100">
        <f>SUM(C284:C291)</f>
        <v>2324379.5300000003</v>
      </c>
      <c r="D292" s="100">
        <f>SUM(D284:D291)</f>
        <v>24773359.78</v>
      </c>
    </row>
    <row r="293" spans="2:4" ht="26.25" thickTop="1">
      <c r="B293" s="97"/>
      <c r="C293" s="224"/>
      <c r="D293" s="224"/>
    </row>
    <row r="294" spans="2:4" ht="24" thickBot="1">
      <c r="B294" s="2" t="s">
        <v>110</v>
      </c>
      <c r="C294" s="213">
        <f>C282-C292</f>
        <v>1044522.8199999998</v>
      </c>
      <c r="D294" s="213">
        <f>D282-D292</f>
        <v>9305076.280000001</v>
      </c>
    </row>
    <row r="295" ht="24" thickTop="1"/>
    <row r="296" spans="2:4" ht="23.25">
      <c r="B296" s="254" t="s">
        <v>111</v>
      </c>
      <c r="C296" s="254"/>
      <c r="D296" s="254"/>
    </row>
    <row r="297" spans="2:4" ht="23.25">
      <c r="B297" s="222"/>
      <c r="C297" s="222"/>
      <c r="D297" s="222"/>
    </row>
    <row r="298" spans="2:4" ht="23.25">
      <c r="B298" s="254" t="s">
        <v>112</v>
      </c>
      <c r="C298" s="254"/>
      <c r="D298" s="254"/>
    </row>
    <row r="299" spans="2:4" ht="23.25">
      <c r="B299" s="222"/>
      <c r="C299" s="222"/>
      <c r="D299" s="222"/>
    </row>
    <row r="300" spans="2:4" ht="23.25">
      <c r="B300" s="254" t="s">
        <v>331</v>
      </c>
      <c r="C300" s="254"/>
      <c r="D300" s="254"/>
    </row>
    <row r="302" spans="1:4" ht="29.25">
      <c r="A302" s="255" t="s">
        <v>24</v>
      </c>
      <c r="B302" s="255"/>
      <c r="C302" s="255"/>
      <c r="D302" s="255"/>
    </row>
    <row r="303" spans="1:4" ht="29.25">
      <c r="A303" s="255" t="s">
        <v>100</v>
      </c>
      <c r="B303" s="255"/>
      <c r="C303" s="255"/>
      <c r="D303" s="255"/>
    </row>
    <row r="304" spans="1:4" ht="29.25">
      <c r="A304" s="255" t="s">
        <v>338</v>
      </c>
      <c r="B304" s="255"/>
      <c r="C304" s="255"/>
      <c r="D304" s="255"/>
    </row>
    <row r="305" spans="1:4" ht="23.25">
      <c r="A305" s="4" t="s">
        <v>101</v>
      </c>
      <c r="C305" s="230" t="s">
        <v>102</v>
      </c>
      <c r="D305" s="230" t="s">
        <v>103</v>
      </c>
    </row>
    <row r="306" spans="2:4" ht="23.25">
      <c r="B306" s="2" t="s">
        <v>104</v>
      </c>
      <c r="C306" s="1">
        <v>1489451.62</v>
      </c>
      <c r="D306" s="1">
        <f>D272+C306</f>
        <v>15892169.580000002</v>
      </c>
    </row>
    <row r="307" spans="2:4" ht="23.25">
      <c r="B307" s="2" t="s">
        <v>105</v>
      </c>
      <c r="C307" s="1">
        <v>564530</v>
      </c>
      <c r="D307" s="1">
        <f aca="true" t="shared" si="14" ref="D307:D315">D273+C307</f>
        <v>10415515</v>
      </c>
    </row>
    <row r="308" spans="2:4" ht="23.25">
      <c r="B308" s="2" t="s">
        <v>308</v>
      </c>
      <c r="C308" s="96">
        <v>406600</v>
      </c>
      <c r="D308" s="1">
        <f t="shared" si="14"/>
        <v>8945496</v>
      </c>
    </row>
    <row r="309" spans="2:4" ht="23.25">
      <c r="B309" s="2" t="s">
        <v>317</v>
      </c>
      <c r="C309" s="96">
        <v>76473.54</v>
      </c>
      <c r="D309" s="1">
        <f t="shared" si="14"/>
        <v>1287580.46</v>
      </c>
    </row>
    <row r="310" spans="2:4" ht="23.25">
      <c r="B310" s="2" t="s">
        <v>5</v>
      </c>
      <c r="C310" s="1">
        <v>14970</v>
      </c>
      <c r="D310" s="1">
        <f t="shared" si="14"/>
        <v>48280</v>
      </c>
    </row>
    <row r="311" spans="2:4" ht="23.25">
      <c r="B311" s="2" t="s">
        <v>4</v>
      </c>
      <c r="C311" s="1"/>
      <c r="D311" s="1">
        <f t="shared" si="14"/>
        <v>6300</v>
      </c>
    </row>
    <row r="312" spans="2:4" ht="23.25">
      <c r="B312" s="2" t="s">
        <v>13</v>
      </c>
      <c r="C312" s="1"/>
      <c r="D312" s="1">
        <f t="shared" si="14"/>
        <v>16925.13</v>
      </c>
    </row>
    <row r="313" spans="2:4" ht="23.25">
      <c r="B313" s="2" t="s">
        <v>9</v>
      </c>
      <c r="C313" s="1"/>
      <c r="D313" s="1">
        <f t="shared" si="14"/>
        <v>17595</v>
      </c>
    </row>
    <row r="314" spans="2:4" ht="23.25">
      <c r="B314" s="2" t="s">
        <v>152</v>
      </c>
      <c r="C314" s="1"/>
      <c r="D314" s="1">
        <f t="shared" si="14"/>
        <v>0.05</v>
      </c>
    </row>
    <row r="315" spans="2:4" ht="23.25">
      <c r="B315" s="2" t="s">
        <v>7</v>
      </c>
      <c r="C315" s="1">
        <v>600</v>
      </c>
      <c r="D315" s="1">
        <f t="shared" si="14"/>
        <v>1200</v>
      </c>
    </row>
    <row r="316" spans="2:4" ht="26.25" thickBot="1">
      <c r="B316" s="97" t="s">
        <v>39</v>
      </c>
      <c r="C316" s="98">
        <f>SUM(C306:C315)</f>
        <v>2552625.16</v>
      </c>
      <c r="D316" s="67">
        <f>SUM(D306:D315)</f>
        <v>36631061.22</v>
      </c>
    </row>
    <row r="317" ht="24" thickTop="1">
      <c r="A317" s="4" t="s">
        <v>94</v>
      </c>
    </row>
    <row r="318" spans="2:4" ht="23.25">
      <c r="B318" s="2" t="s">
        <v>107</v>
      </c>
      <c r="C318" s="99">
        <v>1979653.54</v>
      </c>
      <c r="D318" s="99">
        <v>21020912.67</v>
      </c>
    </row>
    <row r="319" spans="2:4" ht="23.25">
      <c r="B319" s="2" t="s">
        <v>108</v>
      </c>
      <c r="C319" s="99">
        <v>67181.89</v>
      </c>
      <c r="D319" s="99">
        <v>1249670.4</v>
      </c>
    </row>
    <row r="320" spans="2:4" ht="23.25">
      <c r="B320" s="2" t="s">
        <v>31</v>
      </c>
      <c r="C320" s="99">
        <v>83808</v>
      </c>
      <c r="D320" s="99">
        <v>1304488</v>
      </c>
    </row>
    <row r="321" spans="2:4" ht="23.25">
      <c r="B321" s="2" t="s">
        <v>109</v>
      </c>
      <c r="C321" s="99"/>
      <c r="D321" s="99">
        <v>2466040</v>
      </c>
    </row>
    <row r="322" spans="2:4" ht="23.25">
      <c r="B322" s="2" t="s">
        <v>10</v>
      </c>
      <c r="C322" s="99"/>
      <c r="D322" s="99">
        <v>204960</v>
      </c>
    </row>
    <row r="323" spans="2:4" ht="23.25">
      <c r="B323" s="2" t="s">
        <v>143</v>
      </c>
      <c r="C323" s="99"/>
      <c r="D323" s="99">
        <v>607630.09</v>
      </c>
    </row>
    <row r="324" spans="2:4" ht="23.25">
      <c r="B324" s="2" t="s">
        <v>13</v>
      </c>
      <c r="C324" s="99">
        <v>268000</v>
      </c>
      <c r="D324" s="99">
        <v>318302</v>
      </c>
    </row>
    <row r="325" spans="2:4" ht="23.25">
      <c r="B325" s="2" t="s">
        <v>152</v>
      </c>
      <c r="C325" s="99"/>
      <c r="D325" s="99">
        <v>0.05</v>
      </c>
    </row>
    <row r="326" spans="2:4" ht="26.25" thickBot="1">
      <c r="B326" s="97" t="s">
        <v>39</v>
      </c>
      <c r="C326" s="100">
        <f>SUM(C318:C325)</f>
        <v>2398643.4299999997</v>
      </c>
      <c r="D326" s="100">
        <f>SUM(D318:D325)</f>
        <v>27172003.21</v>
      </c>
    </row>
    <row r="327" spans="2:4" ht="26.25" thickTop="1">
      <c r="B327" s="97"/>
      <c r="C327" s="231"/>
      <c r="D327" s="231"/>
    </row>
    <row r="328" spans="2:4" ht="24" thickBot="1">
      <c r="B328" s="2" t="s">
        <v>110</v>
      </c>
      <c r="C328" s="213">
        <f>C316-C326</f>
        <v>153981.73000000045</v>
      </c>
      <c r="D328" s="213">
        <f>D316-D326</f>
        <v>9459058.009999998</v>
      </c>
    </row>
    <row r="329" ht="24" thickTop="1"/>
    <row r="330" spans="2:4" ht="23.25">
      <c r="B330" s="254" t="s">
        <v>111</v>
      </c>
      <c r="C330" s="254"/>
      <c r="D330" s="254"/>
    </row>
    <row r="331" spans="2:4" ht="23.25">
      <c r="B331" s="229"/>
      <c r="C331" s="229"/>
      <c r="D331" s="229"/>
    </row>
    <row r="332" spans="2:4" ht="23.25">
      <c r="B332" s="254" t="s">
        <v>112</v>
      </c>
      <c r="C332" s="254"/>
      <c r="D332" s="254"/>
    </row>
    <row r="333" spans="2:4" ht="23.25">
      <c r="B333" s="229"/>
      <c r="C333" s="229"/>
      <c r="D333" s="229"/>
    </row>
    <row r="334" spans="2:4" ht="23.25">
      <c r="B334" s="254" t="s">
        <v>331</v>
      </c>
      <c r="C334" s="254"/>
      <c r="D334" s="254"/>
    </row>
    <row r="336" spans="1:4" ht="29.25">
      <c r="A336" s="255" t="s">
        <v>24</v>
      </c>
      <c r="B336" s="255"/>
      <c r="C336" s="255"/>
      <c r="D336" s="255"/>
    </row>
    <row r="337" spans="1:4" ht="29.25">
      <c r="A337" s="255" t="s">
        <v>100</v>
      </c>
      <c r="B337" s="255"/>
      <c r="C337" s="255"/>
      <c r="D337" s="255"/>
    </row>
    <row r="338" spans="1:4" ht="29.25">
      <c r="A338" s="255" t="s">
        <v>343</v>
      </c>
      <c r="B338" s="255"/>
      <c r="C338" s="255"/>
      <c r="D338" s="255"/>
    </row>
    <row r="339" spans="1:4" ht="23.25">
      <c r="A339" s="4" t="s">
        <v>101</v>
      </c>
      <c r="C339" s="237" t="s">
        <v>102</v>
      </c>
      <c r="D339" s="237" t="s">
        <v>103</v>
      </c>
    </row>
    <row r="340" spans="2:4" ht="23.25">
      <c r="B340" s="2" t="s">
        <v>104</v>
      </c>
      <c r="C340" s="1">
        <v>1747606.83</v>
      </c>
      <c r="D340" s="1">
        <f>D306+C340</f>
        <v>17639776.410000004</v>
      </c>
    </row>
    <row r="341" spans="2:4" ht="23.25">
      <c r="B341" s="2" t="s">
        <v>105</v>
      </c>
      <c r="C341" s="1"/>
      <c r="D341" s="1">
        <f aca="true" t="shared" si="15" ref="D341:D349">D307+C341</f>
        <v>10415515</v>
      </c>
    </row>
    <row r="342" spans="2:4" ht="23.25">
      <c r="B342" s="2" t="s">
        <v>308</v>
      </c>
      <c r="C342" s="96">
        <v>776150</v>
      </c>
      <c r="D342" s="1">
        <f t="shared" si="15"/>
        <v>9721646</v>
      </c>
    </row>
    <row r="343" spans="2:4" ht="23.25">
      <c r="B343" s="2" t="s">
        <v>317</v>
      </c>
      <c r="C343" s="96">
        <v>88363.04</v>
      </c>
      <c r="D343" s="1">
        <f t="shared" si="15"/>
        <v>1375943.5</v>
      </c>
    </row>
    <row r="344" spans="2:4" ht="23.25">
      <c r="B344" s="2" t="s">
        <v>5</v>
      </c>
      <c r="C344" s="1">
        <v>12960</v>
      </c>
      <c r="D344" s="1">
        <f t="shared" si="15"/>
        <v>61240</v>
      </c>
    </row>
    <row r="345" spans="2:4" ht="23.25">
      <c r="B345" s="2" t="s">
        <v>4</v>
      </c>
      <c r="C345" s="1"/>
      <c r="D345" s="1">
        <f t="shared" si="15"/>
        <v>6300</v>
      </c>
    </row>
    <row r="346" spans="2:4" ht="23.25">
      <c r="B346" s="2" t="s">
        <v>13</v>
      </c>
      <c r="C346" s="1"/>
      <c r="D346" s="1">
        <f t="shared" si="15"/>
        <v>16925.13</v>
      </c>
    </row>
    <row r="347" spans="2:4" ht="23.25">
      <c r="B347" s="2" t="s">
        <v>9</v>
      </c>
      <c r="C347" s="1"/>
      <c r="D347" s="1">
        <f t="shared" si="15"/>
        <v>17595</v>
      </c>
    </row>
    <row r="348" spans="2:4" ht="23.25">
      <c r="B348" s="2" t="s">
        <v>152</v>
      </c>
      <c r="C348" s="1"/>
      <c r="D348" s="1">
        <f t="shared" si="15"/>
        <v>0.05</v>
      </c>
    </row>
    <row r="349" spans="2:4" ht="23.25">
      <c r="B349" s="2" t="s">
        <v>7</v>
      </c>
      <c r="C349" s="1"/>
      <c r="D349" s="1">
        <f t="shared" si="15"/>
        <v>1200</v>
      </c>
    </row>
    <row r="350" spans="2:4" ht="23.25">
      <c r="B350" s="2" t="s">
        <v>6</v>
      </c>
      <c r="C350" s="1">
        <v>23728.32</v>
      </c>
      <c r="D350" s="1">
        <v>23728.32</v>
      </c>
    </row>
    <row r="351" spans="2:4" ht="26.25" thickBot="1">
      <c r="B351" s="97" t="s">
        <v>39</v>
      </c>
      <c r="C351" s="98">
        <f>SUM(C340:C350)</f>
        <v>2648808.19</v>
      </c>
      <c r="D351" s="67">
        <f>SUM(D340:D350)</f>
        <v>39279869.410000004</v>
      </c>
    </row>
    <row r="352" ht="24" thickTop="1">
      <c r="A352" s="4" t="s">
        <v>94</v>
      </c>
    </row>
    <row r="353" spans="2:4" ht="23.25">
      <c r="B353" s="2" t="s">
        <v>107</v>
      </c>
      <c r="C353" s="99">
        <v>2145346.97</v>
      </c>
      <c r="D353" s="99">
        <f>D318+C353</f>
        <v>23166259.64</v>
      </c>
    </row>
    <row r="354" spans="2:4" ht="23.25">
      <c r="B354" s="2" t="s">
        <v>108</v>
      </c>
      <c r="C354" s="99">
        <v>82321.34</v>
      </c>
      <c r="D354" s="99">
        <f aca="true" t="shared" si="16" ref="D354:D360">D319+C354</f>
        <v>1331991.74</v>
      </c>
    </row>
    <row r="355" spans="2:4" ht="23.25">
      <c r="B355" s="2" t="s">
        <v>31</v>
      </c>
      <c r="C355" s="99">
        <v>442850</v>
      </c>
      <c r="D355" s="99">
        <f t="shared" si="16"/>
        <v>1747338</v>
      </c>
    </row>
    <row r="356" spans="2:4" ht="23.25">
      <c r="B356" s="2" t="s">
        <v>109</v>
      </c>
      <c r="C356" s="99"/>
      <c r="D356" s="99">
        <f t="shared" si="16"/>
        <v>2466040</v>
      </c>
    </row>
    <row r="357" spans="2:4" ht="23.25">
      <c r="B357" s="2" t="s">
        <v>10</v>
      </c>
      <c r="C357" s="99"/>
      <c r="D357" s="99">
        <f t="shared" si="16"/>
        <v>204960</v>
      </c>
    </row>
    <row r="358" spans="2:4" ht="23.25">
      <c r="B358" s="2" t="s">
        <v>143</v>
      </c>
      <c r="C358" s="99"/>
      <c r="D358" s="99">
        <f t="shared" si="16"/>
        <v>607630.09</v>
      </c>
    </row>
    <row r="359" spans="2:4" ht="23.25">
      <c r="B359" s="2" t="s">
        <v>13</v>
      </c>
      <c r="C359" s="99">
        <v>1135000</v>
      </c>
      <c r="D359" s="99">
        <f t="shared" si="16"/>
        <v>1453302</v>
      </c>
    </row>
    <row r="360" spans="2:4" ht="23.25">
      <c r="B360" s="2" t="s">
        <v>152</v>
      </c>
      <c r="C360" s="99"/>
      <c r="D360" s="99">
        <f t="shared" si="16"/>
        <v>0.05</v>
      </c>
    </row>
    <row r="361" spans="2:4" ht="26.25" thickBot="1">
      <c r="B361" s="97" t="s">
        <v>39</v>
      </c>
      <c r="C361" s="100">
        <f>SUM(C353:C360)</f>
        <v>3805518.31</v>
      </c>
      <c r="D361" s="100">
        <f>SUM(D353:D360)</f>
        <v>30977521.52</v>
      </c>
    </row>
    <row r="362" spans="2:4" ht="26.25" thickTop="1">
      <c r="B362" s="97"/>
      <c r="C362" s="238"/>
      <c r="D362" s="238"/>
    </row>
    <row r="363" spans="2:4" ht="24" thickBot="1">
      <c r="B363" s="2" t="s">
        <v>110</v>
      </c>
      <c r="C363" s="213">
        <f>C351-C361</f>
        <v>-1156710.12</v>
      </c>
      <c r="D363" s="213">
        <f>D351-D361</f>
        <v>8302347.890000004</v>
      </c>
    </row>
    <row r="364" ht="24" thickTop="1"/>
    <row r="365" spans="2:4" ht="23.25">
      <c r="B365" s="254" t="s">
        <v>111</v>
      </c>
      <c r="C365" s="254"/>
      <c r="D365" s="254"/>
    </row>
    <row r="366" spans="2:4" ht="23.25">
      <c r="B366" s="236"/>
      <c r="C366" s="236"/>
      <c r="D366" s="236"/>
    </row>
    <row r="367" spans="2:4" ht="23.25">
      <c r="B367" s="254" t="s">
        <v>112</v>
      </c>
      <c r="C367" s="254"/>
      <c r="D367" s="254"/>
    </row>
    <row r="368" spans="2:4" ht="23.25">
      <c r="B368" s="236"/>
      <c r="C368" s="236"/>
      <c r="D368" s="236"/>
    </row>
    <row r="369" spans="2:4" ht="23.25">
      <c r="B369" s="254" t="s">
        <v>331</v>
      </c>
      <c r="C369" s="254"/>
      <c r="D369" s="254"/>
    </row>
    <row r="370" spans="1:4" s="246" customFormat="1" ht="26.25">
      <c r="A370" s="253" t="s">
        <v>24</v>
      </c>
      <c r="B370" s="253"/>
      <c r="C370" s="253"/>
      <c r="D370" s="253"/>
    </row>
    <row r="371" spans="1:4" s="246" customFormat="1" ht="26.25">
      <c r="A371" s="253" t="s">
        <v>100</v>
      </c>
      <c r="B371" s="253"/>
      <c r="C371" s="253"/>
      <c r="D371" s="253"/>
    </row>
    <row r="372" spans="1:4" s="246" customFormat="1" ht="26.25">
      <c r="A372" s="253" t="s">
        <v>355</v>
      </c>
      <c r="B372" s="253"/>
      <c r="C372" s="253"/>
      <c r="D372" s="253"/>
    </row>
    <row r="373" spans="1:4" ht="23.25">
      <c r="A373" s="4" t="s">
        <v>101</v>
      </c>
      <c r="C373" s="245" t="s">
        <v>102</v>
      </c>
      <c r="D373" s="245" t="s">
        <v>103</v>
      </c>
    </row>
    <row r="374" spans="2:4" ht="23.25">
      <c r="B374" s="2" t="s">
        <v>104</v>
      </c>
      <c r="C374" s="1">
        <v>1578038.56</v>
      </c>
      <c r="D374" s="1">
        <f>D340+C374</f>
        <v>19217814.970000003</v>
      </c>
    </row>
    <row r="375" spans="2:4" ht="23.25">
      <c r="B375" s="2" t="s">
        <v>105</v>
      </c>
      <c r="C375" s="1"/>
      <c r="D375" s="1">
        <f aca="true" t="shared" si="17" ref="D375:D383">D341+C375</f>
        <v>10415515</v>
      </c>
    </row>
    <row r="376" spans="2:4" ht="23.25">
      <c r="B376" s="2" t="s">
        <v>308</v>
      </c>
      <c r="C376" s="96">
        <v>76450</v>
      </c>
      <c r="D376" s="1">
        <f t="shared" si="17"/>
        <v>9798096</v>
      </c>
    </row>
    <row r="377" spans="2:4" ht="23.25">
      <c r="B377" s="2" t="s">
        <v>317</v>
      </c>
      <c r="C377" s="96">
        <v>79603.45</v>
      </c>
      <c r="D377" s="1">
        <f t="shared" si="17"/>
        <v>1455546.95</v>
      </c>
    </row>
    <row r="378" spans="2:4" ht="23.25">
      <c r="B378" s="2" t="s">
        <v>5</v>
      </c>
      <c r="C378" s="1">
        <v>13680</v>
      </c>
      <c r="D378" s="1">
        <f t="shared" si="17"/>
        <v>74920</v>
      </c>
    </row>
    <row r="379" spans="2:4" ht="23.25">
      <c r="B379" s="2" t="s">
        <v>4</v>
      </c>
      <c r="C379" s="1"/>
      <c r="D379" s="1">
        <f t="shared" si="17"/>
        <v>6300</v>
      </c>
    </row>
    <row r="380" spans="2:4" ht="23.25">
      <c r="B380" s="2" t="s">
        <v>13</v>
      </c>
      <c r="C380" s="1">
        <v>9690</v>
      </c>
      <c r="D380" s="1">
        <f t="shared" si="17"/>
        <v>26615.13</v>
      </c>
    </row>
    <row r="381" spans="2:4" ht="23.25">
      <c r="B381" s="2" t="s">
        <v>9</v>
      </c>
      <c r="C381" s="1"/>
      <c r="D381" s="1">
        <f t="shared" si="17"/>
        <v>17595</v>
      </c>
    </row>
    <row r="382" spans="2:4" ht="23.25">
      <c r="B382" s="2" t="s">
        <v>152</v>
      </c>
      <c r="C382" s="1"/>
      <c r="D382" s="1">
        <f t="shared" si="17"/>
        <v>0.05</v>
      </c>
    </row>
    <row r="383" spans="2:4" ht="23.25">
      <c r="B383" s="2" t="s">
        <v>7</v>
      </c>
      <c r="C383" s="1"/>
      <c r="D383" s="1">
        <f t="shared" si="17"/>
        <v>1200</v>
      </c>
    </row>
    <row r="384" spans="2:4" ht="23.25">
      <c r="B384" s="2" t="s">
        <v>6</v>
      </c>
      <c r="C384" s="1"/>
      <c r="D384" s="1">
        <v>23728.32</v>
      </c>
    </row>
    <row r="385" spans="2:4" ht="23.25">
      <c r="B385" s="2" t="s">
        <v>344</v>
      </c>
      <c r="C385" s="1">
        <v>500</v>
      </c>
      <c r="D385" s="1">
        <v>500</v>
      </c>
    </row>
    <row r="386" spans="2:4" ht="26.25" thickBot="1">
      <c r="B386" s="97" t="s">
        <v>39</v>
      </c>
      <c r="C386" s="98">
        <f>SUM(C374:C385)</f>
        <v>1757962.01</v>
      </c>
      <c r="D386" s="67">
        <f>SUM(D374:D385)</f>
        <v>41037831.42</v>
      </c>
    </row>
    <row r="387" ht="24" thickTop="1">
      <c r="A387" s="4" t="s">
        <v>94</v>
      </c>
    </row>
    <row r="388" spans="2:4" ht="23.25">
      <c r="B388" s="2" t="s">
        <v>107</v>
      </c>
      <c r="C388" s="99">
        <v>2314583.41</v>
      </c>
      <c r="D388" s="99">
        <f aca="true" t="shared" si="18" ref="D388:D395">D352+C388</f>
        <v>2314583.41</v>
      </c>
    </row>
    <row r="389" spans="2:4" ht="23.25">
      <c r="B389" s="2" t="s">
        <v>108</v>
      </c>
      <c r="C389" s="99">
        <v>100541.09</v>
      </c>
      <c r="D389" s="99">
        <f t="shared" si="18"/>
        <v>23266800.73</v>
      </c>
    </row>
    <row r="390" spans="2:4" ht="23.25">
      <c r="B390" s="2" t="s">
        <v>31</v>
      </c>
      <c r="C390" s="99">
        <v>398900</v>
      </c>
      <c r="D390" s="99">
        <f t="shared" si="18"/>
        <v>1730891.74</v>
      </c>
    </row>
    <row r="391" spans="2:4" ht="23.25">
      <c r="B391" s="2" t="s">
        <v>109</v>
      </c>
      <c r="C391" s="99"/>
      <c r="D391" s="99">
        <f t="shared" si="18"/>
        <v>1747338</v>
      </c>
    </row>
    <row r="392" spans="2:4" ht="23.25">
      <c r="B392" s="2" t="s">
        <v>10</v>
      </c>
      <c r="C392" s="99"/>
      <c r="D392" s="99">
        <f t="shared" si="18"/>
        <v>2466040</v>
      </c>
    </row>
    <row r="393" spans="2:4" ht="23.25">
      <c r="B393" s="2" t="s">
        <v>143</v>
      </c>
      <c r="C393" s="99"/>
      <c r="D393" s="99">
        <f t="shared" si="18"/>
        <v>204960</v>
      </c>
    </row>
    <row r="394" spans="2:4" ht="23.25">
      <c r="B394" s="2" t="s">
        <v>13</v>
      </c>
      <c r="C394" s="99"/>
      <c r="D394" s="99">
        <f t="shared" si="18"/>
        <v>607630.09</v>
      </c>
    </row>
    <row r="395" spans="2:4" ht="23.25">
      <c r="B395" s="2" t="s">
        <v>152</v>
      </c>
      <c r="C395" s="99"/>
      <c r="D395" s="99">
        <f t="shared" si="18"/>
        <v>1453302</v>
      </c>
    </row>
    <row r="396" spans="2:4" ht="23.25">
      <c r="B396" s="2" t="s">
        <v>344</v>
      </c>
      <c r="C396" s="99">
        <v>500</v>
      </c>
      <c r="D396" s="99">
        <v>500</v>
      </c>
    </row>
    <row r="397" spans="2:4" ht="26.25" thickBot="1">
      <c r="B397" s="97" t="s">
        <v>39</v>
      </c>
      <c r="C397" s="100">
        <f>SUM(C388:C396)</f>
        <v>2814524.5</v>
      </c>
      <c r="D397" s="100">
        <f>SUM(D388:D396)</f>
        <v>33792045.97</v>
      </c>
    </row>
    <row r="398" spans="2:4" ht="24.75" thickBot="1" thickTop="1">
      <c r="B398" s="2" t="s">
        <v>110</v>
      </c>
      <c r="C398" s="213">
        <f>C386-C397</f>
        <v>-1056562.49</v>
      </c>
      <c r="D398" s="213">
        <f>D386-D397</f>
        <v>7245785.450000003</v>
      </c>
    </row>
    <row r="399" spans="2:4" ht="24" thickTop="1">
      <c r="B399" s="247" t="s">
        <v>356</v>
      </c>
      <c r="C399" s="247"/>
      <c r="D399" s="247"/>
    </row>
    <row r="400" spans="2:4" ht="23.25">
      <c r="B400" s="244"/>
      <c r="C400" s="244"/>
      <c r="D400" s="244"/>
    </row>
    <row r="401" spans="2:4" ht="23.25">
      <c r="B401" s="247" t="s">
        <v>112</v>
      </c>
      <c r="C401" s="247"/>
      <c r="D401" s="247"/>
    </row>
    <row r="402" spans="2:4" ht="23.25">
      <c r="B402" s="244"/>
      <c r="C402" s="244"/>
      <c r="D402" s="244"/>
    </row>
    <row r="403" spans="2:4" ht="23.25">
      <c r="B403" s="247" t="s">
        <v>357</v>
      </c>
      <c r="C403" s="247"/>
      <c r="D403" s="247"/>
    </row>
  </sheetData>
  <sheetProtection/>
  <mergeCells count="74">
    <mergeCell ref="B300:D300"/>
    <mergeCell ref="A268:D268"/>
    <mergeCell ref="A269:D269"/>
    <mergeCell ref="A270:D270"/>
    <mergeCell ref="B296:D296"/>
    <mergeCell ref="B298:D298"/>
    <mergeCell ref="B265:D265"/>
    <mergeCell ref="A234:D234"/>
    <mergeCell ref="A235:D235"/>
    <mergeCell ref="A236:D236"/>
    <mergeCell ref="B261:D261"/>
    <mergeCell ref="B263:D263"/>
    <mergeCell ref="B232:D232"/>
    <mergeCell ref="A200:D200"/>
    <mergeCell ref="A201:D201"/>
    <mergeCell ref="A202:D202"/>
    <mergeCell ref="B230:D230"/>
    <mergeCell ref="B231:D231"/>
    <mergeCell ref="B197:D197"/>
    <mergeCell ref="A166:D166"/>
    <mergeCell ref="A167:D167"/>
    <mergeCell ref="A168:D168"/>
    <mergeCell ref="B195:D195"/>
    <mergeCell ref="B196:D196"/>
    <mergeCell ref="B131:D131"/>
    <mergeCell ref="B132:D132"/>
    <mergeCell ref="A100:D100"/>
    <mergeCell ref="A101:D101"/>
    <mergeCell ref="A102:D102"/>
    <mergeCell ref="B128:D128"/>
    <mergeCell ref="B130:D130"/>
    <mergeCell ref="A67:D67"/>
    <mergeCell ref="A68:D68"/>
    <mergeCell ref="B64:D64"/>
    <mergeCell ref="B65:D65"/>
    <mergeCell ref="B66:D66"/>
    <mergeCell ref="B32:D32"/>
    <mergeCell ref="A1:D1"/>
    <mergeCell ref="A2:D2"/>
    <mergeCell ref="A3:D3"/>
    <mergeCell ref="B29:D29"/>
    <mergeCell ref="B31:D31"/>
    <mergeCell ref="B33:D33"/>
    <mergeCell ref="A36:D36"/>
    <mergeCell ref="B62:D62"/>
    <mergeCell ref="A34:D34"/>
    <mergeCell ref="A35:D35"/>
    <mergeCell ref="B98:D98"/>
    <mergeCell ref="B99:D99"/>
    <mergeCell ref="A69:D69"/>
    <mergeCell ref="B95:D95"/>
    <mergeCell ref="B97:D97"/>
    <mergeCell ref="B164:D164"/>
    <mergeCell ref="B165:D165"/>
    <mergeCell ref="A133:D133"/>
    <mergeCell ref="A134:D134"/>
    <mergeCell ref="A135:D135"/>
    <mergeCell ref="B161:D161"/>
    <mergeCell ref="B163:D163"/>
    <mergeCell ref="A370:D370"/>
    <mergeCell ref="A371:D371"/>
    <mergeCell ref="A372:D372"/>
    <mergeCell ref="B334:D334"/>
    <mergeCell ref="A302:D302"/>
    <mergeCell ref="A303:D303"/>
    <mergeCell ref="A304:D304"/>
    <mergeCell ref="B330:D330"/>
    <mergeCell ref="B332:D332"/>
    <mergeCell ref="B369:D369"/>
    <mergeCell ref="A336:D336"/>
    <mergeCell ref="A337:D337"/>
    <mergeCell ref="A338:D338"/>
    <mergeCell ref="B365:D365"/>
    <mergeCell ref="B367:D367"/>
  </mergeCells>
  <printOptions/>
  <pageMargins left="0.7086614173228347" right="0.31496062992125984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488"/>
  <sheetViews>
    <sheetView tabSelected="1" view="pageBreakPreview" zoomScale="96" zoomScaleSheetLayoutView="96" zoomScalePageLayoutView="0" workbookViewId="0" topLeftCell="A1">
      <selection activeCell="C9" sqref="C9"/>
    </sheetView>
  </sheetViews>
  <sheetFormatPr defaultColWidth="9.140625" defaultRowHeight="15"/>
  <cols>
    <col min="1" max="1" width="14.421875" style="69" customWidth="1"/>
    <col min="2" max="2" width="15.28125" style="69" customWidth="1"/>
    <col min="3" max="3" width="32.140625" style="69" customWidth="1"/>
    <col min="4" max="4" width="10.7109375" style="69" customWidth="1"/>
    <col min="5" max="5" width="18.7109375" style="69" customWidth="1"/>
    <col min="6" max="7" width="8.00390625" style="69" hidden="1" customWidth="1"/>
    <col min="8" max="16384" width="9.00390625" style="69" customWidth="1"/>
  </cols>
  <sheetData>
    <row r="1" spans="1:5" ht="23.25">
      <c r="A1" s="70" t="s">
        <v>24</v>
      </c>
      <c r="B1" s="1"/>
      <c r="C1" s="2"/>
      <c r="D1" s="71" t="s">
        <v>132</v>
      </c>
      <c r="E1" s="1"/>
    </row>
    <row r="2" spans="1:5" ht="23.25">
      <c r="A2" s="1"/>
      <c r="B2" s="1"/>
      <c r="C2" s="2"/>
      <c r="D2" s="3"/>
      <c r="E2" s="1"/>
    </row>
    <row r="3" spans="1:5" ht="23.25">
      <c r="A3" s="262" t="s">
        <v>82</v>
      </c>
      <c r="B3" s="262"/>
      <c r="C3" s="262"/>
      <c r="D3" s="262"/>
      <c r="E3" s="262"/>
    </row>
    <row r="4" spans="1:5" ht="23.25">
      <c r="A4" s="1"/>
      <c r="B4" s="1"/>
      <c r="C4" s="2"/>
      <c r="D4" s="71" t="s">
        <v>133</v>
      </c>
      <c r="E4" s="1"/>
    </row>
    <row r="5" spans="1:5" ht="23.25">
      <c r="A5" s="1"/>
      <c r="B5" s="1"/>
      <c r="C5" s="2"/>
      <c r="D5" s="3"/>
      <c r="E5" s="1"/>
    </row>
    <row r="6" spans="1:5" ht="23.25">
      <c r="A6" s="256" t="s">
        <v>83</v>
      </c>
      <c r="B6" s="257"/>
      <c r="C6" s="258" t="s">
        <v>0</v>
      </c>
      <c r="D6" s="258" t="s">
        <v>1</v>
      </c>
      <c r="E6" s="72" t="s">
        <v>44</v>
      </c>
    </row>
    <row r="7" spans="1:5" ht="23.25">
      <c r="A7" s="49" t="s">
        <v>43</v>
      </c>
      <c r="B7" s="49" t="s">
        <v>84</v>
      </c>
      <c r="C7" s="259"/>
      <c r="D7" s="259"/>
      <c r="E7" s="49" t="s">
        <v>84</v>
      </c>
    </row>
    <row r="8" spans="1:5" ht="23.25">
      <c r="A8" s="73" t="s">
        <v>85</v>
      </c>
      <c r="B8" s="73" t="s">
        <v>85</v>
      </c>
      <c r="C8" s="260"/>
      <c r="D8" s="260"/>
      <c r="E8" s="73" t="s">
        <v>85</v>
      </c>
    </row>
    <row r="9" spans="1:5" ht="23.25">
      <c r="A9" s="5"/>
      <c r="B9" s="136">
        <v>33047832.75</v>
      </c>
      <c r="C9" s="137" t="s">
        <v>86</v>
      </c>
      <c r="D9" s="138"/>
      <c r="E9" s="136">
        <v>33047832.75</v>
      </c>
    </row>
    <row r="10" spans="1:5" ht="23.25">
      <c r="A10" s="75"/>
      <c r="B10" s="6"/>
      <c r="C10" s="4" t="s">
        <v>87</v>
      </c>
      <c r="D10" s="76"/>
      <c r="E10" s="77"/>
    </row>
    <row r="11" spans="1:5" ht="23.25">
      <c r="A11" s="75">
        <v>225000</v>
      </c>
      <c r="B11" s="62">
        <v>0</v>
      </c>
      <c r="C11" s="2" t="s">
        <v>88</v>
      </c>
      <c r="D11" s="32">
        <v>100</v>
      </c>
      <c r="E11" s="62">
        <v>0</v>
      </c>
    </row>
    <row r="12" spans="1:5" ht="23.25">
      <c r="A12" s="75">
        <v>128000</v>
      </c>
      <c r="B12" s="62">
        <v>5701</v>
      </c>
      <c r="C12" s="2" t="s">
        <v>89</v>
      </c>
      <c r="D12" s="32">
        <v>120</v>
      </c>
      <c r="E12" s="62">
        <v>5701</v>
      </c>
    </row>
    <row r="13" spans="1:5" ht="23.25">
      <c r="A13" s="75">
        <v>355000</v>
      </c>
      <c r="B13" s="62">
        <v>7550</v>
      </c>
      <c r="C13" s="2" t="s">
        <v>90</v>
      </c>
      <c r="D13" s="32">
        <v>200</v>
      </c>
      <c r="E13" s="62">
        <v>7550</v>
      </c>
    </row>
    <row r="14" spans="1:5" ht="23.25">
      <c r="A14" s="75">
        <v>63100</v>
      </c>
      <c r="B14" s="62">
        <v>2159</v>
      </c>
      <c r="C14" s="2" t="s">
        <v>23</v>
      </c>
      <c r="D14" s="32">
        <v>300</v>
      </c>
      <c r="E14" s="62">
        <v>2159</v>
      </c>
    </row>
    <row r="15" spans="1:5" ht="23.25">
      <c r="A15" s="78">
        <v>15200000</v>
      </c>
      <c r="B15" s="62">
        <v>1505314.1</v>
      </c>
      <c r="C15" s="2" t="s">
        <v>91</v>
      </c>
      <c r="D15" s="32">
        <v>1000</v>
      </c>
      <c r="E15" s="62">
        <v>1505314.1</v>
      </c>
    </row>
    <row r="16" spans="1:5" ht="23.25">
      <c r="A16" s="75">
        <v>13275000</v>
      </c>
      <c r="B16" s="79">
        <v>0</v>
      </c>
      <c r="C16" s="25" t="s">
        <v>14</v>
      </c>
      <c r="D16" s="32">
        <v>2000</v>
      </c>
      <c r="E16" s="79">
        <v>0</v>
      </c>
    </row>
    <row r="17" spans="1:5" ht="24" thickBot="1">
      <c r="A17" s="75"/>
      <c r="B17" s="45">
        <f>SUM(B11:B16)</f>
        <v>1520724.1</v>
      </c>
      <c r="C17" s="25"/>
      <c r="D17" s="37"/>
      <c r="E17" s="45">
        <f>SUM(E11:E16)</f>
        <v>1520724.1</v>
      </c>
    </row>
    <row r="18" spans="1:5" ht="24" thickTop="1">
      <c r="A18" s="75"/>
      <c r="B18" s="61">
        <v>70176.23</v>
      </c>
      <c r="C18" s="2" t="s">
        <v>34</v>
      </c>
      <c r="D18" s="37"/>
      <c r="E18" s="61">
        <v>70176.23</v>
      </c>
    </row>
    <row r="19" spans="1:5" ht="23.25">
      <c r="A19" s="80"/>
      <c r="B19" s="62">
        <v>1090306</v>
      </c>
      <c r="C19" s="2" t="s">
        <v>134</v>
      </c>
      <c r="D19" s="81"/>
      <c r="E19" s="62">
        <v>1090306</v>
      </c>
    </row>
    <row r="20" spans="1:5" ht="23.25">
      <c r="A20" s="80"/>
      <c r="B20" s="62">
        <v>0</v>
      </c>
      <c r="C20" s="2" t="s">
        <v>5</v>
      </c>
      <c r="D20" s="81"/>
      <c r="E20" s="62">
        <v>0</v>
      </c>
    </row>
    <row r="21" spans="1:5" ht="23.25">
      <c r="A21" s="6"/>
      <c r="B21" s="62">
        <v>2000</v>
      </c>
      <c r="C21" s="2" t="s">
        <v>4</v>
      </c>
      <c r="D21" s="76"/>
      <c r="E21" s="62">
        <v>2000</v>
      </c>
    </row>
    <row r="22" spans="1:5" ht="23.25">
      <c r="A22" s="6"/>
      <c r="B22" s="62">
        <v>2242.13</v>
      </c>
      <c r="C22" s="2" t="s">
        <v>13</v>
      </c>
      <c r="D22" s="76"/>
      <c r="E22" s="62">
        <v>2242.13</v>
      </c>
    </row>
    <row r="23" spans="1:5" ht="23.25">
      <c r="A23" s="6"/>
      <c r="B23" s="61"/>
      <c r="C23" s="2"/>
      <c r="D23" s="76"/>
      <c r="E23" s="62"/>
    </row>
    <row r="24" spans="1:5" ht="23.25">
      <c r="A24" s="6"/>
      <c r="B24" s="61"/>
      <c r="C24" s="2"/>
      <c r="D24" s="76"/>
      <c r="E24" s="62"/>
    </row>
    <row r="25" spans="1:5" ht="23.25">
      <c r="A25" s="6"/>
      <c r="B25" s="61"/>
      <c r="C25" s="2"/>
      <c r="D25" s="76"/>
      <c r="E25" s="62"/>
    </row>
    <row r="26" spans="1:5" ht="23.25">
      <c r="A26" s="6"/>
      <c r="B26" s="61"/>
      <c r="C26" s="2"/>
      <c r="D26" s="76"/>
      <c r="E26" s="62"/>
    </row>
    <row r="27" spans="1:5" ht="23.25">
      <c r="A27" s="6"/>
      <c r="B27" s="61"/>
      <c r="C27" s="2"/>
      <c r="D27" s="76"/>
      <c r="E27" s="62"/>
    </row>
    <row r="28" spans="1:5" ht="23.25">
      <c r="A28" s="6"/>
      <c r="B28" s="61"/>
      <c r="C28" s="2"/>
      <c r="D28" s="76"/>
      <c r="E28" s="79"/>
    </row>
    <row r="29" spans="1:5" ht="24" thickBot="1">
      <c r="A29" s="6"/>
      <c r="B29" s="45">
        <f>SUM(B18:B28)</f>
        <v>1164724.3599999999</v>
      </c>
      <c r="C29" s="46"/>
      <c r="D29" s="82"/>
      <c r="E29" s="45">
        <f>SUM(E18:E28)</f>
        <v>1164724.3599999999</v>
      </c>
    </row>
    <row r="30" spans="1:5" ht="24.75" thickBot="1" thickTop="1">
      <c r="A30" s="83">
        <f>SUM(A11:A29)</f>
        <v>29246100</v>
      </c>
      <c r="B30" s="84">
        <f>B17+B29</f>
        <v>2685448.46</v>
      </c>
      <c r="C30" s="263" t="s">
        <v>92</v>
      </c>
      <c r="D30" s="264"/>
      <c r="E30" s="84">
        <f>E17+E29</f>
        <v>2685448.46</v>
      </c>
    </row>
    <row r="31" spans="1:5" ht="24" thickTop="1">
      <c r="A31" s="95"/>
      <c r="B31" s="54"/>
      <c r="C31" s="52"/>
      <c r="D31" s="52"/>
      <c r="E31" s="54"/>
    </row>
    <row r="32" spans="1:5" ht="23.25">
      <c r="A32" s="95"/>
      <c r="B32" s="54"/>
      <c r="C32" s="52"/>
      <c r="D32" s="52"/>
      <c r="E32" s="54"/>
    </row>
    <row r="33" spans="1:5" ht="23.25">
      <c r="A33" s="95"/>
      <c r="B33" s="54"/>
      <c r="C33" s="52"/>
      <c r="D33" s="52"/>
      <c r="E33" s="54"/>
    </row>
    <row r="34" spans="1:5" ht="23.25">
      <c r="A34" s="95"/>
      <c r="B34" s="54"/>
      <c r="C34" s="52"/>
      <c r="D34" s="52"/>
      <c r="E34" s="54"/>
    </row>
    <row r="35" spans="1:5" ht="23.25">
      <c r="A35" s="95"/>
      <c r="B35" s="54"/>
      <c r="C35" s="52"/>
      <c r="D35" s="52"/>
      <c r="E35" s="54"/>
    </row>
    <row r="36" spans="1:5" ht="23.25">
      <c r="A36" s="1"/>
      <c r="B36" s="1"/>
      <c r="C36" s="3" t="s">
        <v>93</v>
      </c>
      <c r="D36" s="3"/>
      <c r="E36" s="1"/>
    </row>
    <row r="37" spans="1:5" ht="23.25">
      <c r="A37" s="256" t="s">
        <v>83</v>
      </c>
      <c r="B37" s="257"/>
      <c r="C37" s="258" t="s">
        <v>0</v>
      </c>
      <c r="D37" s="258" t="s">
        <v>1</v>
      </c>
      <c r="E37" s="72" t="s">
        <v>44</v>
      </c>
    </row>
    <row r="38" spans="1:5" ht="23.25">
      <c r="A38" s="49" t="s">
        <v>43</v>
      </c>
      <c r="B38" s="49" t="s">
        <v>84</v>
      </c>
      <c r="C38" s="259"/>
      <c r="D38" s="259"/>
      <c r="E38" s="49" t="s">
        <v>84</v>
      </c>
    </row>
    <row r="39" spans="1:5" ht="23.25">
      <c r="A39" s="73" t="s">
        <v>85</v>
      </c>
      <c r="B39" s="73" t="s">
        <v>85</v>
      </c>
      <c r="C39" s="260"/>
      <c r="D39" s="260"/>
      <c r="E39" s="73" t="s">
        <v>85</v>
      </c>
    </row>
    <row r="40" spans="1:5" ht="23.25">
      <c r="A40" s="5"/>
      <c r="B40" s="5"/>
      <c r="C40" s="59" t="s">
        <v>94</v>
      </c>
      <c r="D40" s="74"/>
      <c r="E40" s="5"/>
    </row>
    <row r="41" spans="1:5" ht="23.25">
      <c r="A41" s="85">
        <v>4314580</v>
      </c>
      <c r="B41" s="62">
        <v>1500</v>
      </c>
      <c r="C41" s="2" t="s">
        <v>7</v>
      </c>
      <c r="D41" s="86">
        <v>0</v>
      </c>
      <c r="E41" s="62">
        <v>1500</v>
      </c>
    </row>
    <row r="42" spans="1:5" ht="23.25">
      <c r="A42" s="85">
        <v>8914800</v>
      </c>
      <c r="B42" s="62">
        <v>529790</v>
      </c>
      <c r="C42" s="2" t="s">
        <v>9</v>
      </c>
      <c r="D42" s="86">
        <v>100</v>
      </c>
      <c r="E42" s="62">
        <v>529790</v>
      </c>
    </row>
    <row r="43" spans="1:5" ht="23.25">
      <c r="A43" s="85">
        <v>474840</v>
      </c>
      <c r="B43" s="62">
        <v>40590</v>
      </c>
      <c r="C43" s="2" t="s">
        <v>15</v>
      </c>
      <c r="D43" s="86">
        <v>120</v>
      </c>
      <c r="E43" s="62">
        <v>40590</v>
      </c>
    </row>
    <row r="44" spans="1:5" ht="23.25">
      <c r="A44" s="85">
        <v>1298280</v>
      </c>
      <c r="B44" s="62">
        <v>106540</v>
      </c>
      <c r="C44" s="2" t="s">
        <v>16</v>
      </c>
      <c r="D44" s="86">
        <v>130</v>
      </c>
      <c r="E44" s="62">
        <v>106540</v>
      </c>
    </row>
    <row r="45" spans="1:5" ht="23.25">
      <c r="A45" s="85">
        <v>431000</v>
      </c>
      <c r="B45" s="62">
        <v>13000</v>
      </c>
      <c r="C45" s="2" t="s">
        <v>11</v>
      </c>
      <c r="D45" s="86">
        <v>200</v>
      </c>
      <c r="E45" s="62">
        <v>13000</v>
      </c>
    </row>
    <row r="46" spans="1:5" ht="23.25">
      <c r="A46" s="85">
        <v>5606000</v>
      </c>
      <c r="B46" s="62">
        <v>93625.57</v>
      </c>
      <c r="C46" s="2" t="s">
        <v>6</v>
      </c>
      <c r="D46" s="86">
        <v>250</v>
      </c>
      <c r="E46" s="62">
        <v>93625.57</v>
      </c>
    </row>
    <row r="47" spans="1:5" ht="23.25">
      <c r="A47" s="85">
        <v>2766400</v>
      </c>
      <c r="B47" s="62">
        <v>2890</v>
      </c>
      <c r="C47" s="2" t="s">
        <v>17</v>
      </c>
      <c r="D47" s="86">
        <v>270</v>
      </c>
      <c r="E47" s="62">
        <v>2890</v>
      </c>
    </row>
    <row r="48" spans="1:5" ht="23.25">
      <c r="A48" s="87">
        <v>445000</v>
      </c>
      <c r="B48" s="62">
        <v>26907.08</v>
      </c>
      <c r="C48" s="2" t="s">
        <v>18</v>
      </c>
      <c r="D48" s="86">
        <v>300</v>
      </c>
      <c r="E48" s="62">
        <v>26907.08</v>
      </c>
    </row>
    <row r="49" spans="1:5" ht="23.25">
      <c r="A49" s="85">
        <v>1562000</v>
      </c>
      <c r="B49" s="62">
        <v>1000</v>
      </c>
      <c r="C49" s="2" t="s">
        <v>19</v>
      </c>
      <c r="D49" s="86">
        <v>400</v>
      </c>
      <c r="E49" s="62">
        <v>1000</v>
      </c>
    </row>
    <row r="50" spans="1:5" ht="23.25">
      <c r="A50" s="88">
        <v>595900</v>
      </c>
      <c r="B50" s="62"/>
      <c r="C50" s="121" t="s">
        <v>20</v>
      </c>
      <c r="D50" s="86">
        <v>450</v>
      </c>
      <c r="E50" s="62"/>
    </row>
    <row r="51" spans="1:5" ht="23.25">
      <c r="A51" s="89">
        <v>2817300</v>
      </c>
      <c r="B51" s="62"/>
      <c r="C51" s="2" t="s">
        <v>21</v>
      </c>
      <c r="D51" s="86">
        <v>500</v>
      </c>
      <c r="E51" s="62"/>
    </row>
    <row r="52" spans="1:5" ht="23.25">
      <c r="A52" s="89">
        <v>20000</v>
      </c>
      <c r="B52" s="90"/>
      <c r="C52" s="2" t="s">
        <v>22</v>
      </c>
      <c r="D52" s="86"/>
      <c r="E52" s="90"/>
    </row>
    <row r="53" spans="1:5" ht="24" thickBot="1">
      <c r="A53" s="89"/>
      <c r="B53" s="45">
        <f>SUM(B41:B52)</f>
        <v>815842.65</v>
      </c>
      <c r="C53" s="2"/>
      <c r="D53" s="86"/>
      <c r="E53" s="45">
        <f>SUM(E41:E52)</f>
        <v>815842.65</v>
      </c>
    </row>
    <row r="54" spans="1:5" ht="24" thickTop="1">
      <c r="A54" s="85"/>
      <c r="B54" s="61">
        <v>63028</v>
      </c>
      <c r="C54" s="2" t="s">
        <v>34</v>
      </c>
      <c r="D54" s="86"/>
      <c r="E54" s="61">
        <v>63028</v>
      </c>
    </row>
    <row r="55" spans="1:5" ht="23.25">
      <c r="A55" s="85"/>
      <c r="B55" s="62">
        <v>31552</v>
      </c>
      <c r="C55" s="2" t="s">
        <v>5</v>
      </c>
      <c r="D55" s="86"/>
      <c r="E55" s="62">
        <v>31552</v>
      </c>
    </row>
    <row r="56" spans="1:5" ht="23.25">
      <c r="A56" s="6"/>
      <c r="B56" s="62">
        <v>461500</v>
      </c>
      <c r="C56" s="2" t="s">
        <v>4</v>
      </c>
      <c r="D56" s="86"/>
      <c r="E56" s="62">
        <v>461500</v>
      </c>
    </row>
    <row r="57" spans="1:5" ht="23.25">
      <c r="A57" s="6"/>
      <c r="B57" s="62">
        <v>204960</v>
      </c>
      <c r="C57" s="2" t="s">
        <v>10</v>
      </c>
      <c r="D57" s="76"/>
      <c r="E57" s="62">
        <v>204960</v>
      </c>
    </row>
    <row r="58" spans="1:5" ht="23.25">
      <c r="A58" s="6"/>
      <c r="B58" s="61"/>
      <c r="C58" s="2"/>
      <c r="D58" s="76"/>
      <c r="E58" s="62"/>
    </row>
    <row r="59" spans="1:5" ht="23.25">
      <c r="A59" s="6"/>
      <c r="B59" s="61"/>
      <c r="C59" s="2"/>
      <c r="D59" s="76"/>
      <c r="E59" s="62"/>
    </row>
    <row r="60" spans="1:5" ht="24" thickBot="1">
      <c r="A60" s="6"/>
      <c r="B60" s="45">
        <f>SUM(B54:B59)</f>
        <v>761040</v>
      </c>
      <c r="C60" s="2"/>
      <c r="D60" s="82"/>
      <c r="E60" s="45">
        <f>SUM(E54:E59)</f>
        <v>761040</v>
      </c>
    </row>
    <row r="61" spans="1:5" ht="24.75" thickBot="1" thickTop="1">
      <c r="A61" s="83">
        <f>SUM(A41:A60)</f>
        <v>29246100</v>
      </c>
      <c r="B61" s="84">
        <f>B53+B60</f>
        <v>1576882.65</v>
      </c>
      <c r="C61" s="122" t="s">
        <v>95</v>
      </c>
      <c r="D61" s="122"/>
      <c r="E61" s="84">
        <f>E53+E60</f>
        <v>1576882.65</v>
      </c>
    </row>
    <row r="62" spans="1:5" ht="24" thickTop="1">
      <c r="A62" s="1"/>
      <c r="B62" s="91">
        <f>B30-B61</f>
        <v>1108565.81</v>
      </c>
      <c r="C62" s="122" t="s">
        <v>96</v>
      </c>
      <c r="D62" s="3"/>
      <c r="E62" s="92">
        <f>E30-E61</f>
        <v>1108565.81</v>
      </c>
    </row>
    <row r="63" spans="1:5" ht="23.25">
      <c r="A63" s="1"/>
      <c r="B63" s="80"/>
      <c r="C63" s="122" t="s">
        <v>97</v>
      </c>
      <c r="D63" s="3"/>
      <c r="E63" s="92"/>
    </row>
    <row r="64" spans="1:5" ht="23.25">
      <c r="A64" s="1"/>
      <c r="B64" s="93"/>
      <c r="C64" s="94" t="s">
        <v>98</v>
      </c>
      <c r="D64" s="3"/>
      <c r="E64" s="93"/>
    </row>
    <row r="65" spans="1:5" ht="24.75" thickBot="1">
      <c r="A65" s="1"/>
      <c r="B65" s="45">
        <f>B9+B30-B61</f>
        <v>34156398.56</v>
      </c>
      <c r="C65" s="135" t="s">
        <v>99</v>
      </c>
      <c r="D65" s="3"/>
      <c r="E65" s="45">
        <f>E9+E30-E61</f>
        <v>34156398.56</v>
      </c>
    </row>
    <row r="66" ht="20.25" thickTop="1"/>
    <row r="67" ht="23.25">
      <c r="C67" s="2"/>
    </row>
    <row r="68" spans="1:5" ht="23.25" customHeight="1">
      <c r="A68" s="261" t="s">
        <v>158</v>
      </c>
      <c r="B68" s="261"/>
      <c r="C68" s="261"/>
      <c r="D68" s="261"/>
      <c r="E68" s="261"/>
    </row>
    <row r="69" spans="1:5" ht="23.25" customHeight="1">
      <c r="A69" s="151"/>
      <c r="B69" s="151"/>
      <c r="C69" s="151"/>
      <c r="D69" s="151"/>
      <c r="E69" s="151"/>
    </row>
    <row r="70" spans="1:5" ht="23.25" customHeight="1">
      <c r="A70" s="151"/>
      <c r="B70" s="151"/>
      <c r="C70" s="151"/>
      <c r="D70" s="151"/>
      <c r="E70" s="151"/>
    </row>
    <row r="71" spans="1:5" ht="23.25">
      <c r="A71" s="70" t="s">
        <v>24</v>
      </c>
      <c r="B71" s="1"/>
      <c r="C71" s="2"/>
      <c r="D71" s="71" t="s">
        <v>140</v>
      </c>
      <c r="E71" s="1"/>
    </row>
    <row r="72" spans="1:5" ht="23.25">
      <c r="A72" s="1"/>
      <c r="B72" s="1"/>
      <c r="C72" s="2"/>
      <c r="D72" s="3"/>
      <c r="E72" s="1"/>
    </row>
    <row r="73" spans="1:5" ht="23.25">
      <c r="A73" s="262" t="s">
        <v>82</v>
      </c>
      <c r="B73" s="262"/>
      <c r="C73" s="262"/>
      <c r="D73" s="262"/>
      <c r="E73" s="262"/>
    </row>
    <row r="74" spans="1:5" ht="23.25">
      <c r="A74" s="1"/>
      <c r="B74" s="1"/>
      <c r="C74" s="2"/>
      <c r="D74" s="71" t="s">
        <v>133</v>
      </c>
      <c r="E74" s="1"/>
    </row>
    <row r="75" spans="1:5" ht="23.25">
      <c r="A75" s="1"/>
      <c r="B75" s="1"/>
      <c r="C75" s="2"/>
      <c r="D75" s="3"/>
      <c r="E75" s="1"/>
    </row>
    <row r="76" spans="1:5" ht="23.25">
      <c r="A76" s="256" t="s">
        <v>83</v>
      </c>
      <c r="B76" s="257"/>
      <c r="C76" s="258" t="s">
        <v>0</v>
      </c>
      <c r="D76" s="258" t="s">
        <v>1</v>
      </c>
      <c r="E76" s="72" t="s">
        <v>44</v>
      </c>
    </row>
    <row r="77" spans="1:5" ht="23.25">
      <c r="A77" s="49" t="s">
        <v>43</v>
      </c>
      <c r="B77" s="49" t="s">
        <v>84</v>
      </c>
      <c r="C77" s="259"/>
      <c r="D77" s="259"/>
      <c r="E77" s="49" t="s">
        <v>84</v>
      </c>
    </row>
    <row r="78" spans="1:5" ht="23.25">
      <c r="A78" s="73" t="s">
        <v>85</v>
      </c>
      <c r="B78" s="73" t="s">
        <v>85</v>
      </c>
      <c r="C78" s="260"/>
      <c r="D78" s="260"/>
      <c r="E78" s="73" t="s">
        <v>85</v>
      </c>
    </row>
    <row r="79" spans="1:5" ht="23.25">
      <c r="A79" s="5"/>
      <c r="B79" s="136">
        <v>33047832.75</v>
      </c>
      <c r="C79" s="137" t="s">
        <v>86</v>
      </c>
      <c r="D79" s="138"/>
      <c r="E79" s="136">
        <v>34156398.56</v>
      </c>
    </row>
    <row r="80" spans="1:5" ht="23.25">
      <c r="A80" s="75"/>
      <c r="B80" s="6"/>
      <c r="C80" s="4" t="s">
        <v>87</v>
      </c>
      <c r="D80" s="76"/>
      <c r="E80" s="77"/>
    </row>
    <row r="81" spans="1:5" ht="23.25">
      <c r="A81" s="75">
        <v>225000</v>
      </c>
      <c r="B81" s="62">
        <f aca="true" t="shared" si="0" ref="B81:B93">B11+E81</f>
        <v>0</v>
      </c>
      <c r="C81" s="2" t="s">
        <v>88</v>
      </c>
      <c r="D81" s="32">
        <v>100</v>
      </c>
      <c r="E81" s="62">
        <v>0</v>
      </c>
    </row>
    <row r="82" spans="1:5" ht="23.25">
      <c r="A82" s="75">
        <v>128000</v>
      </c>
      <c r="B82" s="62">
        <f t="shared" si="0"/>
        <v>11641</v>
      </c>
      <c r="C82" s="2" t="s">
        <v>89</v>
      </c>
      <c r="D82" s="32">
        <v>120</v>
      </c>
      <c r="E82" s="62">
        <v>5940</v>
      </c>
    </row>
    <row r="83" spans="1:5" ht="23.25">
      <c r="A83" s="75">
        <v>355000</v>
      </c>
      <c r="B83" s="62">
        <f t="shared" si="0"/>
        <v>12500</v>
      </c>
      <c r="C83" s="2" t="s">
        <v>90</v>
      </c>
      <c r="D83" s="32">
        <v>200</v>
      </c>
      <c r="E83" s="62">
        <v>4950</v>
      </c>
    </row>
    <row r="84" spans="1:5" ht="23.25">
      <c r="A84" s="75">
        <v>63100</v>
      </c>
      <c r="B84" s="62">
        <f t="shared" si="0"/>
        <v>45959</v>
      </c>
      <c r="C84" s="2" t="s">
        <v>23</v>
      </c>
      <c r="D84" s="32">
        <v>300</v>
      </c>
      <c r="E84" s="62">
        <v>43800</v>
      </c>
    </row>
    <row r="85" spans="1:5" ht="23.25">
      <c r="A85" s="78">
        <v>15200000</v>
      </c>
      <c r="B85" s="62">
        <f t="shared" si="0"/>
        <v>3078459.31</v>
      </c>
      <c r="C85" s="2" t="s">
        <v>91</v>
      </c>
      <c r="D85" s="32">
        <v>1000</v>
      </c>
      <c r="E85" s="62">
        <v>1573145.21</v>
      </c>
    </row>
    <row r="86" spans="1:5" ht="23.25">
      <c r="A86" s="75">
        <v>13275000</v>
      </c>
      <c r="B86" s="79">
        <f t="shared" si="0"/>
        <v>581055</v>
      </c>
      <c r="C86" s="121" t="s">
        <v>14</v>
      </c>
      <c r="D86" s="32">
        <v>2000</v>
      </c>
      <c r="E86" s="79">
        <v>581055</v>
      </c>
    </row>
    <row r="87" spans="1:5" ht="24" thickBot="1">
      <c r="A87" s="75"/>
      <c r="B87" s="45">
        <f t="shared" si="0"/>
        <v>3729614.31</v>
      </c>
      <c r="C87" s="121"/>
      <c r="D87" s="37"/>
      <c r="E87" s="45">
        <f>SUM(E81:E86)</f>
        <v>2208890.21</v>
      </c>
    </row>
    <row r="88" spans="1:5" ht="24" thickTop="1">
      <c r="A88" s="75"/>
      <c r="B88" s="61">
        <f t="shared" si="0"/>
        <v>591025.56</v>
      </c>
      <c r="C88" s="2" t="s">
        <v>34</v>
      </c>
      <c r="D88" s="37"/>
      <c r="E88" s="61">
        <v>520849.33</v>
      </c>
    </row>
    <row r="89" spans="1:5" ht="23.25">
      <c r="A89" s="80"/>
      <c r="B89" s="62">
        <f t="shared" si="0"/>
        <v>1090306</v>
      </c>
      <c r="C89" s="2" t="s">
        <v>134</v>
      </c>
      <c r="D89" s="81"/>
      <c r="E89" s="62"/>
    </row>
    <row r="90" spans="1:5" ht="23.25">
      <c r="A90" s="80"/>
      <c r="B90" s="62">
        <f t="shared" si="0"/>
        <v>0</v>
      </c>
      <c r="C90" s="2" t="s">
        <v>5</v>
      </c>
      <c r="D90" s="81"/>
      <c r="E90" s="62"/>
    </row>
    <row r="91" spans="1:5" ht="23.25">
      <c r="A91" s="6"/>
      <c r="B91" s="62">
        <f t="shared" si="0"/>
        <v>2500</v>
      </c>
      <c r="C91" s="2" t="s">
        <v>4</v>
      </c>
      <c r="D91" s="76"/>
      <c r="E91" s="62">
        <v>500</v>
      </c>
    </row>
    <row r="92" spans="1:5" ht="23.25">
      <c r="A92" s="6"/>
      <c r="B92" s="62">
        <f t="shared" si="0"/>
        <v>3242.13</v>
      </c>
      <c r="C92" s="2" t="s">
        <v>13</v>
      </c>
      <c r="D92" s="76"/>
      <c r="E92" s="62">
        <v>1000</v>
      </c>
    </row>
    <row r="93" spans="1:5" ht="23.25">
      <c r="A93" s="6"/>
      <c r="B93" s="62">
        <f t="shared" si="0"/>
        <v>1511110</v>
      </c>
      <c r="C93" s="2" t="s">
        <v>141</v>
      </c>
      <c r="D93" s="76"/>
      <c r="E93" s="62">
        <v>1511110</v>
      </c>
    </row>
    <row r="94" spans="1:5" ht="23.25">
      <c r="A94" s="6"/>
      <c r="B94" s="61"/>
      <c r="C94" s="2"/>
      <c r="D94" s="76"/>
      <c r="E94" s="62"/>
    </row>
    <row r="95" spans="1:5" ht="23.25">
      <c r="A95" s="6"/>
      <c r="B95" s="61"/>
      <c r="C95" s="2"/>
      <c r="D95" s="76"/>
      <c r="E95" s="62"/>
    </row>
    <row r="96" spans="1:5" ht="23.25">
      <c r="A96" s="6"/>
      <c r="B96" s="61"/>
      <c r="C96" s="2"/>
      <c r="D96" s="76"/>
      <c r="E96" s="62"/>
    </row>
    <row r="97" spans="1:5" ht="23.25">
      <c r="A97" s="6"/>
      <c r="B97" s="61"/>
      <c r="C97" s="2"/>
      <c r="D97" s="76"/>
      <c r="E97" s="62"/>
    </row>
    <row r="98" spans="1:5" ht="23.25">
      <c r="A98" s="6"/>
      <c r="B98" s="61"/>
      <c r="C98" s="2"/>
      <c r="D98" s="76"/>
      <c r="E98" s="79"/>
    </row>
    <row r="99" spans="1:5" ht="24" thickBot="1">
      <c r="A99" s="6"/>
      <c r="B99" s="45">
        <f>SUM(B88:B98)</f>
        <v>3198183.69</v>
      </c>
      <c r="C99" s="46"/>
      <c r="D99" s="82"/>
      <c r="E99" s="45">
        <f>SUM(E88:E98)</f>
        <v>2033459.33</v>
      </c>
    </row>
    <row r="100" spans="1:5" ht="24.75" thickBot="1" thickTop="1">
      <c r="A100" s="83">
        <f>SUM(A81:A99)</f>
        <v>29246100</v>
      </c>
      <c r="B100" s="84">
        <f>B87+B99</f>
        <v>6927798</v>
      </c>
      <c r="C100" s="263" t="s">
        <v>92</v>
      </c>
      <c r="D100" s="264"/>
      <c r="E100" s="84">
        <f>E87+E99</f>
        <v>4242349.54</v>
      </c>
    </row>
    <row r="101" spans="1:5" ht="24" thickTop="1">
      <c r="A101" s="95"/>
      <c r="B101" s="54"/>
      <c r="C101" s="52"/>
      <c r="D101" s="52"/>
      <c r="E101" s="54"/>
    </row>
    <row r="102" spans="1:5" ht="23.25">
      <c r="A102" s="95"/>
      <c r="B102" s="54"/>
      <c r="C102" s="52"/>
      <c r="D102" s="52"/>
      <c r="E102" s="54"/>
    </row>
    <row r="103" spans="1:5" ht="23.25">
      <c r="A103" s="95"/>
      <c r="B103" s="54"/>
      <c r="C103" s="52"/>
      <c r="D103" s="52"/>
      <c r="E103" s="54"/>
    </row>
    <row r="104" spans="1:5" ht="23.25">
      <c r="A104" s="95"/>
      <c r="B104" s="54"/>
      <c r="C104" s="52"/>
      <c r="D104" s="52"/>
      <c r="E104" s="54"/>
    </row>
    <row r="105" spans="1:5" ht="23.25">
      <c r="A105" s="95"/>
      <c r="B105" s="54"/>
      <c r="C105" s="52"/>
      <c r="D105" s="52"/>
      <c r="E105" s="54"/>
    </row>
    <row r="106" spans="1:5" ht="23.25">
      <c r="A106" s="1"/>
      <c r="B106" s="1"/>
      <c r="C106" s="3" t="s">
        <v>93</v>
      </c>
      <c r="D106" s="3"/>
      <c r="E106" s="1"/>
    </row>
    <row r="107" spans="1:5" ht="23.25">
      <c r="A107" s="256" t="s">
        <v>83</v>
      </c>
      <c r="B107" s="257"/>
      <c r="C107" s="258" t="s">
        <v>0</v>
      </c>
      <c r="D107" s="258" t="s">
        <v>1</v>
      </c>
      <c r="E107" s="72" t="s">
        <v>44</v>
      </c>
    </row>
    <row r="108" spans="1:5" ht="23.25">
      <c r="A108" s="49" t="s">
        <v>43</v>
      </c>
      <c r="B108" s="49" t="s">
        <v>84</v>
      </c>
      <c r="C108" s="259"/>
      <c r="D108" s="259"/>
      <c r="E108" s="49" t="s">
        <v>84</v>
      </c>
    </row>
    <row r="109" spans="1:5" ht="23.25">
      <c r="A109" s="73" t="s">
        <v>85</v>
      </c>
      <c r="B109" s="73" t="s">
        <v>85</v>
      </c>
      <c r="C109" s="260"/>
      <c r="D109" s="260"/>
      <c r="E109" s="73" t="s">
        <v>85</v>
      </c>
    </row>
    <row r="110" spans="1:5" ht="23.25">
      <c r="A110" s="5"/>
      <c r="B110" s="5"/>
      <c r="C110" s="59" t="s">
        <v>94</v>
      </c>
      <c r="D110" s="74"/>
      <c r="E110" s="5"/>
    </row>
    <row r="111" spans="1:5" ht="23.25">
      <c r="A111" s="85">
        <v>3885850</v>
      </c>
      <c r="B111" s="62">
        <f aca="true" t="shared" si="1" ref="B111:B122">B41+E111</f>
        <v>627751</v>
      </c>
      <c r="C111" s="2" t="s">
        <v>7</v>
      </c>
      <c r="D111" s="86">
        <v>0</v>
      </c>
      <c r="E111" s="62">
        <v>626251</v>
      </c>
    </row>
    <row r="112" spans="1:5" ht="23.25">
      <c r="A112" s="85">
        <v>7233270</v>
      </c>
      <c r="B112" s="62">
        <f t="shared" si="1"/>
        <v>1048310</v>
      </c>
      <c r="C112" s="2" t="s">
        <v>9</v>
      </c>
      <c r="D112" s="86">
        <v>100</v>
      </c>
      <c r="E112" s="62">
        <v>518520</v>
      </c>
    </row>
    <row r="113" spans="1:5" ht="23.25">
      <c r="A113" s="85">
        <v>641040</v>
      </c>
      <c r="B113" s="62">
        <f t="shared" si="1"/>
        <v>81180</v>
      </c>
      <c r="C113" s="2" t="s">
        <v>15</v>
      </c>
      <c r="D113" s="86">
        <v>120</v>
      </c>
      <c r="E113" s="62">
        <v>40590</v>
      </c>
    </row>
    <row r="114" spans="1:5" ht="23.25">
      <c r="A114" s="85">
        <v>2647440</v>
      </c>
      <c r="B114" s="62">
        <f t="shared" si="1"/>
        <v>222080</v>
      </c>
      <c r="C114" s="2" t="s">
        <v>16</v>
      </c>
      <c r="D114" s="86">
        <v>130</v>
      </c>
      <c r="E114" s="62">
        <v>115540</v>
      </c>
    </row>
    <row r="115" spans="1:5" ht="23.25">
      <c r="A115" s="85">
        <v>407000</v>
      </c>
      <c r="B115" s="62">
        <f t="shared" si="1"/>
        <v>44960</v>
      </c>
      <c r="C115" s="2" t="s">
        <v>11</v>
      </c>
      <c r="D115" s="86">
        <v>200</v>
      </c>
      <c r="E115" s="62">
        <v>31960</v>
      </c>
    </row>
    <row r="116" spans="1:5" ht="23.25">
      <c r="A116" s="85">
        <v>5022000</v>
      </c>
      <c r="B116" s="62">
        <f t="shared" si="1"/>
        <v>312596.42000000004</v>
      </c>
      <c r="C116" s="2" t="s">
        <v>6</v>
      </c>
      <c r="D116" s="86">
        <v>250</v>
      </c>
      <c r="E116" s="62">
        <v>218970.85</v>
      </c>
    </row>
    <row r="117" spans="1:5" ht="23.25">
      <c r="A117" s="85">
        <v>2027000</v>
      </c>
      <c r="B117" s="62">
        <f t="shared" si="1"/>
        <v>61208.2</v>
      </c>
      <c r="C117" s="2" t="s">
        <v>17</v>
      </c>
      <c r="D117" s="86">
        <v>270</v>
      </c>
      <c r="E117" s="62">
        <v>58318.2</v>
      </c>
    </row>
    <row r="118" spans="1:5" ht="23.25">
      <c r="A118" s="87">
        <v>335000</v>
      </c>
      <c r="B118" s="62">
        <f t="shared" si="1"/>
        <v>53780.64</v>
      </c>
      <c r="C118" s="2" t="s">
        <v>18</v>
      </c>
      <c r="D118" s="86">
        <v>300</v>
      </c>
      <c r="E118" s="62">
        <v>26873.56</v>
      </c>
    </row>
    <row r="119" spans="1:5" ht="23.25">
      <c r="A119" s="85">
        <v>1560000</v>
      </c>
      <c r="B119" s="62">
        <f t="shared" si="1"/>
        <v>634000</v>
      </c>
      <c r="C119" s="2" t="s">
        <v>19</v>
      </c>
      <c r="D119" s="86">
        <v>400</v>
      </c>
      <c r="E119" s="62">
        <v>633000</v>
      </c>
    </row>
    <row r="120" spans="1:5" ht="23.25">
      <c r="A120" s="88">
        <v>3721400</v>
      </c>
      <c r="B120" s="62">
        <f t="shared" si="1"/>
        <v>0</v>
      </c>
      <c r="C120" s="110" t="s">
        <v>20</v>
      </c>
      <c r="D120" s="86">
        <v>450</v>
      </c>
      <c r="E120" s="62">
        <v>0</v>
      </c>
    </row>
    <row r="121" spans="1:5" ht="23.25">
      <c r="A121" s="89">
        <v>0</v>
      </c>
      <c r="B121" s="62">
        <f t="shared" si="1"/>
        <v>0</v>
      </c>
      <c r="C121" s="2" t="s">
        <v>21</v>
      </c>
      <c r="D121" s="86">
        <v>500</v>
      </c>
      <c r="E121" s="62">
        <v>0</v>
      </c>
    </row>
    <row r="122" spans="1:5" ht="23.25">
      <c r="A122" s="89">
        <v>20000</v>
      </c>
      <c r="B122" s="62">
        <f t="shared" si="1"/>
        <v>0</v>
      </c>
      <c r="C122" s="2" t="s">
        <v>22</v>
      </c>
      <c r="D122" s="86"/>
      <c r="E122" s="90">
        <v>0</v>
      </c>
    </row>
    <row r="123" spans="1:5" ht="24" thickBot="1">
      <c r="A123" s="89"/>
      <c r="B123" s="45">
        <f>SUM(B111:B122)</f>
        <v>3085866.2600000002</v>
      </c>
      <c r="C123" s="2"/>
      <c r="D123" s="86"/>
      <c r="E123" s="45">
        <f>SUM(E111:E122)</f>
        <v>2270023.6100000003</v>
      </c>
    </row>
    <row r="124" spans="1:5" ht="24" thickTop="1">
      <c r="A124" s="85"/>
      <c r="B124" s="62">
        <f aca="true" t="shared" si="2" ref="B124:B129">B54+E124</f>
        <v>132864.47999999998</v>
      </c>
      <c r="C124" s="2" t="s">
        <v>34</v>
      </c>
      <c r="D124" s="86"/>
      <c r="E124" s="61">
        <v>69836.48</v>
      </c>
    </row>
    <row r="125" spans="1:5" ht="23.25">
      <c r="A125" s="85"/>
      <c r="B125" s="62">
        <f t="shared" si="2"/>
        <v>76700</v>
      </c>
      <c r="C125" s="2" t="s">
        <v>5</v>
      </c>
      <c r="D125" s="86"/>
      <c r="E125" s="62">
        <v>45148</v>
      </c>
    </row>
    <row r="126" spans="1:5" ht="23.25">
      <c r="A126" s="6"/>
      <c r="B126" s="62">
        <f t="shared" si="2"/>
        <v>961770</v>
      </c>
      <c r="C126" s="2" t="s">
        <v>4</v>
      </c>
      <c r="D126" s="86"/>
      <c r="E126" s="62">
        <v>500270</v>
      </c>
    </row>
    <row r="127" spans="1:5" ht="23.25">
      <c r="A127" s="6"/>
      <c r="B127" s="62">
        <f t="shared" si="2"/>
        <v>204960</v>
      </c>
      <c r="C127" s="2" t="s">
        <v>10</v>
      </c>
      <c r="D127" s="76"/>
      <c r="E127" s="62">
        <v>0</v>
      </c>
    </row>
    <row r="128" spans="1:5" ht="23.25">
      <c r="A128" s="6"/>
      <c r="B128" s="62">
        <f t="shared" si="2"/>
        <v>607630.09</v>
      </c>
      <c r="C128" s="2" t="s">
        <v>115</v>
      </c>
      <c r="D128" s="76"/>
      <c r="E128" s="62">
        <v>607630.09</v>
      </c>
    </row>
    <row r="129" spans="1:5" ht="23.25">
      <c r="A129" s="6"/>
      <c r="B129" s="62">
        <f t="shared" si="2"/>
        <v>0</v>
      </c>
      <c r="C129" s="2"/>
      <c r="D129" s="76"/>
      <c r="E129" s="62"/>
    </row>
    <row r="130" spans="1:5" ht="24" thickBot="1">
      <c r="A130" s="6"/>
      <c r="B130" s="45">
        <f>SUM(B124:B129)</f>
        <v>1983924.5699999998</v>
      </c>
      <c r="C130" s="2"/>
      <c r="D130" s="82"/>
      <c r="E130" s="45">
        <f>SUM(E124:E129)</f>
        <v>1222884.5699999998</v>
      </c>
    </row>
    <row r="131" spans="1:5" ht="24.75" thickBot="1" thickTop="1">
      <c r="A131" s="83">
        <f>SUM(A111:A130)</f>
        <v>27500000</v>
      </c>
      <c r="B131" s="84">
        <f>B123+B130</f>
        <v>5069790.83</v>
      </c>
      <c r="C131" s="111" t="s">
        <v>95</v>
      </c>
      <c r="D131" s="111"/>
      <c r="E131" s="84">
        <f>E123+E130</f>
        <v>3492908.18</v>
      </c>
    </row>
    <row r="132" spans="1:5" ht="24" thickTop="1">
      <c r="A132" s="1"/>
      <c r="B132" s="91">
        <f>B100-B131</f>
        <v>1858007.17</v>
      </c>
      <c r="C132" s="111" t="s">
        <v>96</v>
      </c>
      <c r="D132" s="3"/>
      <c r="E132" s="92">
        <f>E100-E131</f>
        <v>749441.3599999999</v>
      </c>
    </row>
    <row r="133" spans="1:5" ht="23.25">
      <c r="A133" s="1"/>
      <c r="B133" s="80"/>
      <c r="C133" s="111" t="s">
        <v>97</v>
      </c>
      <c r="D133" s="3"/>
      <c r="E133" s="92"/>
    </row>
    <row r="134" spans="1:5" ht="23.25">
      <c r="A134" s="1"/>
      <c r="B134" s="93"/>
      <c r="C134" s="94" t="s">
        <v>98</v>
      </c>
      <c r="D134" s="3"/>
      <c r="E134" s="93"/>
    </row>
    <row r="135" spans="1:5" ht="24" thickBot="1">
      <c r="A135" s="1"/>
      <c r="B135" s="45">
        <f>B79+B100-B131</f>
        <v>34905839.92</v>
      </c>
      <c r="C135" s="111" t="s">
        <v>99</v>
      </c>
      <c r="D135" s="3"/>
      <c r="E135" s="45">
        <f>E79+E100-E131</f>
        <v>34905839.92</v>
      </c>
    </row>
    <row r="136" ht="20.25" thickTop="1"/>
    <row r="137" ht="23.25">
      <c r="C137" s="2"/>
    </row>
    <row r="138" spans="1:5" ht="23.25">
      <c r="A138" s="261" t="s">
        <v>158</v>
      </c>
      <c r="B138" s="261"/>
      <c r="C138" s="261"/>
      <c r="D138" s="261"/>
      <c r="E138" s="261"/>
    </row>
    <row r="139" spans="1:5" ht="23.25">
      <c r="A139" s="151"/>
      <c r="B139" s="151"/>
      <c r="C139" s="151"/>
      <c r="D139" s="151"/>
      <c r="E139" s="151"/>
    </row>
    <row r="140" spans="1:5" ht="23.25">
      <c r="A140" s="151"/>
      <c r="B140" s="151"/>
      <c r="C140" s="151"/>
      <c r="D140" s="151"/>
      <c r="E140" s="151"/>
    </row>
    <row r="141" spans="1:5" ht="23.25">
      <c r="A141" s="70" t="s">
        <v>24</v>
      </c>
      <c r="B141" s="1"/>
      <c r="C141" s="2"/>
      <c r="D141" s="71" t="s">
        <v>150</v>
      </c>
      <c r="E141" s="1"/>
    </row>
    <row r="142" spans="1:5" ht="23.25">
      <c r="A142" s="1"/>
      <c r="B142" s="1"/>
      <c r="C142" s="2"/>
      <c r="D142" s="3"/>
      <c r="E142" s="1"/>
    </row>
    <row r="143" spans="1:5" ht="23.25">
      <c r="A143" s="262" t="s">
        <v>82</v>
      </c>
      <c r="B143" s="262"/>
      <c r="C143" s="262"/>
      <c r="D143" s="262"/>
      <c r="E143" s="262"/>
    </row>
    <row r="144" spans="1:5" ht="23.25">
      <c r="A144" s="1"/>
      <c r="B144" s="1"/>
      <c r="C144" s="2"/>
      <c r="D144" s="71" t="s">
        <v>133</v>
      </c>
      <c r="E144" s="1"/>
    </row>
    <row r="145" spans="1:5" ht="23.25">
      <c r="A145" s="1"/>
      <c r="B145" s="1"/>
      <c r="C145" s="2"/>
      <c r="D145" s="3"/>
      <c r="E145" s="1"/>
    </row>
    <row r="146" spans="1:5" ht="23.25">
      <c r="A146" s="256" t="s">
        <v>83</v>
      </c>
      <c r="B146" s="257"/>
      <c r="C146" s="258" t="s">
        <v>0</v>
      </c>
      <c r="D146" s="258" t="s">
        <v>1</v>
      </c>
      <c r="E146" s="72" t="s">
        <v>44</v>
      </c>
    </row>
    <row r="147" spans="1:5" ht="23.25">
      <c r="A147" s="49" t="s">
        <v>43</v>
      </c>
      <c r="B147" s="49" t="s">
        <v>84</v>
      </c>
      <c r="C147" s="259"/>
      <c r="D147" s="259"/>
      <c r="E147" s="49" t="s">
        <v>84</v>
      </c>
    </row>
    <row r="148" spans="1:5" ht="23.25">
      <c r="A148" s="73" t="s">
        <v>85</v>
      </c>
      <c r="B148" s="73" t="s">
        <v>85</v>
      </c>
      <c r="C148" s="260"/>
      <c r="D148" s="260"/>
      <c r="E148" s="73" t="s">
        <v>85</v>
      </c>
    </row>
    <row r="149" spans="1:5" ht="23.25">
      <c r="A149" s="5"/>
      <c r="B149" s="136">
        <v>33047832.75</v>
      </c>
      <c r="C149" s="137" t="s">
        <v>86</v>
      </c>
      <c r="D149" s="138"/>
      <c r="E149" s="136">
        <v>34905839.92</v>
      </c>
    </row>
    <row r="150" spans="1:5" ht="23.25">
      <c r="A150" s="75"/>
      <c r="B150" s="6"/>
      <c r="C150" s="4" t="s">
        <v>87</v>
      </c>
      <c r="D150" s="76"/>
      <c r="E150" s="77"/>
    </row>
    <row r="151" spans="1:5" ht="23.25">
      <c r="A151" s="75">
        <v>225000</v>
      </c>
      <c r="B151" s="62">
        <f aca="true" t="shared" si="3" ref="B151:B164">B81+E151</f>
        <v>0</v>
      </c>
      <c r="C151" s="2" t="s">
        <v>88</v>
      </c>
      <c r="D151" s="32">
        <v>100</v>
      </c>
      <c r="E151" s="62">
        <v>0</v>
      </c>
    </row>
    <row r="152" spans="1:5" ht="23.25">
      <c r="A152" s="75">
        <v>128000</v>
      </c>
      <c r="B152" s="62">
        <f t="shared" si="3"/>
        <v>31694</v>
      </c>
      <c r="C152" s="2" t="s">
        <v>89</v>
      </c>
      <c r="D152" s="32">
        <v>120</v>
      </c>
      <c r="E152" s="62">
        <v>20053</v>
      </c>
    </row>
    <row r="153" spans="1:5" ht="23.25">
      <c r="A153" s="75">
        <v>355000</v>
      </c>
      <c r="B153" s="62">
        <f t="shared" si="3"/>
        <v>18500</v>
      </c>
      <c r="C153" s="2" t="s">
        <v>90</v>
      </c>
      <c r="D153" s="32">
        <v>200</v>
      </c>
      <c r="E153" s="62">
        <v>6000</v>
      </c>
    </row>
    <row r="154" spans="1:5" ht="23.25">
      <c r="A154" s="75">
        <v>63100</v>
      </c>
      <c r="B154" s="62">
        <f t="shared" si="3"/>
        <v>46571</v>
      </c>
      <c r="C154" s="2" t="s">
        <v>23</v>
      </c>
      <c r="D154" s="32">
        <v>300</v>
      </c>
      <c r="E154" s="62">
        <v>612</v>
      </c>
    </row>
    <row r="155" spans="1:5" ht="23.25">
      <c r="A155" s="78">
        <v>15200000</v>
      </c>
      <c r="B155" s="62">
        <f t="shared" si="3"/>
        <v>3078873.31</v>
      </c>
      <c r="C155" s="2" t="s">
        <v>91</v>
      </c>
      <c r="D155" s="32">
        <v>1000</v>
      </c>
      <c r="E155" s="62">
        <v>414</v>
      </c>
    </row>
    <row r="156" spans="1:5" ht="23.25">
      <c r="A156" s="75">
        <v>13275000</v>
      </c>
      <c r="B156" s="79">
        <f t="shared" si="3"/>
        <v>581055</v>
      </c>
      <c r="C156" s="130" t="s">
        <v>14</v>
      </c>
      <c r="D156" s="32">
        <v>2000</v>
      </c>
      <c r="E156" s="79"/>
    </row>
    <row r="157" spans="1:5" ht="24" thickBot="1">
      <c r="A157" s="75"/>
      <c r="B157" s="45">
        <f t="shared" si="3"/>
        <v>3756693.31</v>
      </c>
      <c r="C157" s="130"/>
      <c r="D157" s="37"/>
      <c r="E157" s="45">
        <f>SUM(E151:E156)</f>
        <v>27079</v>
      </c>
    </row>
    <row r="158" spans="1:5" ht="24" thickTop="1">
      <c r="A158" s="75"/>
      <c r="B158" s="61">
        <f t="shared" si="3"/>
        <v>662570.2000000001</v>
      </c>
      <c r="C158" s="2" t="s">
        <v>34</v>
      </c>
      <c r="D158" s="37"/>
      <c r="E158" s="61">
        <v>71544.64</v>
      </c>
    </row>
    <row r="159" spans="1:5" ht="23.25">
      <c r="A159" s="80"/>
      <c r="B159" s="62">
        <f t="shared" si="3"/>
        <v>1090306</v>
      </c>
      <c r="C159" s="2" t="s">
        <v>134</v>
      </c>
      <c r="D159" s="81"/>
      <c r="E159" s="62"/>
    </row>
    <row r="160" spans="1:5" ht="23.25">
      <c r="A160" s="80"/>
      <c r="B160" s="62">
        <f t="shared" si="3"/>
        <v>0</v>
      </c>
      <c r="C160" s="2" t="s">
        <v>5</v>
      </c>
      <c r="D160" s="81"/>
      <c r="E160" s="62"/>
    </row>
    <row r="161" spans="1:5" ht="23.25">
      <c r="A161" s="6"/>
      <c r="B161" s="62">
        <f t="shared" si="3"/>
        <v>2500</v>
      </c>
      <c r="C161" s="2" t="s">
        <v>4</v>
      </c>
      <c r="D161" s="76"/>
      <c r="E161" s="62"/>
    </row>
    <row r="162" spans="1:5" ht="23.25">
      <c r="A162" s="6"/>
      <c r="B162" s="62">
        <f t="shared" si="3"/>
        <v>5242.13</v>
      </c>
      <c r="C162" s="2" t="s">
        <v>13</v>
      </c>
      <c r="D162" s="76"/>
      <c r="E162" s="62">
        <v>2000</v>
      </c>
    </row>
    <row r="163" spans="1:5" ht="23.25">
      <c r="A163" s="6"/>
      <c r="B163" s="62">
        <f t="shared" si="3"/>
        <v>1511110</v>
      </c>
      <c r="C163" s="2" t="s">
        <v>141</v>
      </c>
      <c r="D163" s="76"/>
      <c r="E163" s="62"/>
    </row>
    <row r="164" spans="1:5" ht="23.25">
      <c r="A164" s="6"/>
      <c r="B164" s="62">
        <f t="shared" si="3"/>
        <v>4830</v>
      </c>
      <c r="C164" s="2" t="s">
        <v>9</v>
      </c>
      <c r="D164" s="76"/>
      <c r="E164" s="62">
        <v>4830</v>
      </c>
    </row>
    <row r="165" spans="1:5" ht="23.25">
      <c r="A165" s="6"/>
      <c r="B165" s="61"/>
      <c r="C165" s="2"/>
      <c r="D165" s="76"/>
      <c r="E165" s="62"/>
    </row>
    <row r="166" spans="1:5" ht="23.25">
      <c r="A166" s="6"/>
      <c r="B166" s="61"/>
      <c r="C166" s="2"/>
      <c r="D166" s="76"/>
      <c r="E166" s="62"/>
    </row>
    <row r="167" spans="1:5" ht="23.25">
      <c r="A167" s="6"/>
      <c r="B167" s="61"/>
      <c r="C167" s="2"/>
      <c r="D167" s="76"/>
      <c r="E167" s="62"/>
    </row>
    <row r="168" spans="1:5" ht="23.25">
      <c r="A168" s="6"/>
      <c r="B168" s="61"/>
      <c r="C168" s="2"/>
      <c r="D168" s="76"/>
      <c r="E168" s="79"/>
    </row>
    <row r="169" spans="1:5" ht="24" thickBot="1">
      <c r="A169" s="6"/>
      <c r="B169" s="45">
        <f>SUM(B158:B168)</f>
        <v>3276558.33</v>
      </c>
      <c r="C169" s="46"/>
      <c r="D169" s="82"/>
      <c r="E169" s="45">
        <f>SUM(E158:E168)</f>
        <v>78374.64</v>
      </c>
    </row>
    <row r="170" spans="1:5" ht="24.75" thickBot="1" thickTop="1">
      <c r="A170" s="83">
        <f>SUM(A151:A169)</f>
        <v>29246100</v>
      </c>
      <c r="B170" s="84">
        <f>B157+B169</f>
        <v>7033251.640000001</v>
      </c>
      <c r="C170" s="263" t="s">
        <v>92</v>
      </c>
      <c r="D170" s="264"/>
      <c r="E170" s="84">
        <f>E157+E169</f>
        <v>105453.64</v>
      </c>
    </row>
    <row r="171" spans="1:5" ht="24" thickTop="1">
      <c r="A171" s="95"/>
      <c r="B171" s="54"/>
      <c r="C171" s="52"/>
      <c r="D171" s="52"/>
      <c r="E171" s="54"/>
    </row>
    <row r="172" spans="1:5" ht="23.25">
      <c r="A172" s="95"/>
      <c r="B172" s="54"/>
      <c r="C172" s="52"/>
      <c r="D172" s="52"/>
      <c r="E172" s="54"/>
    </row>
    <row r="173" spans="1:5" ht="23.25">
      <c r="A173" s="95"/>
      <c r="B173" s="54"/>
      <c r="C173" s="52"/>
      <c r="D173" s="52"/>
      <c r="E173" s="54"/>
    </row>
    <row r="174" spans="1:5" ht="23.25">
      <c r="A174" s="95"/>
      <c r="B174" s="54"/>
      <c r="C174" s="52"/>
      <c r="D174" s="52"/>
      <c r="E174" s="54"/>
    </row>
    <row r="175" spans="1:5" ht="23.25">
      <c r="A175" s="95"/>
      <c r="B175" s="54"/>
      <c r="C175" s="52"/>
      <c r="D175" s="52"/>
      <c r="E175" s="54"/>
    </row>
    <row r="176" spans="1:5" ht="23.25">
      <c r="A176" s="1"/>
      <c r="B176" s="1"/>
      <c r="C176" s="3" t="s">
        <v>93</v>
      </c>
      <c r="D176" s="3"/>
      <c r="E176" s="1"/>
    </row>
    <row r="177" spans="1:5" ht="23.25">
      <c r="A177" s="256" t="s">
        <v>83</v>
      </c>
      <c r="B177" s="257"/>
      <c r="C177" s="258" t="s">
        <v>0</v>
      </c>
      <c r="D177" s="258" t="s">
        <v>1</v>
      </c>
      <c r="E177" s="72" t="s">
        <v>44</v>
      </c>
    </row>
    <row r="178" spans="1:5" ht="23.25">
      <c r="A178" s="49" t="s">
        <v>43</v>
      </c>
      <c r="B178" s="49" t="s">
        <v>84</v>
      </c>
      <c r="C178" s="259"/>
      <c r="D178" s="259"/>
      <c r="E178" s="49" t="s">
        <v>84</v>
      </c>
    </row>
    <row r="179" spans="1:5" ht="23.25">
      <c r="A179" s="73" t="s">
        <v>85</v>
      </c>
      <c r="B179" s="73" t="s">
        <v>85</v>
      </c>
      <c r="C179" s="260"/>
      <c r="D179" s="260"/>
      <c r="E179" s="73" t="s">
        <v>85</v>
      </c>
    </row>
    <row r="180" spans="1:5" ht="23.25">
      <c r="A180" s="5"/>
      <c r="B180" s="5"/>
      <c r="C180" s="59" t="s">
        <v>94</v>
      </c>
      <c r="D180" s="74"/>
      <c r="E180" s="5"/>
    </row>
    <row r="181" spans="1:5" ht="23.25">
      <c r="A181" s="85">
        <v>3885850</v>
      </c>
      <c r="B181" s="62">
        <f aca="true" t="shared" si="4" ref="B181:B192">B111+E181</f>
        <v>885030</v>
      </c>
      <c r="C181" s="2" t="s">
        <v>7</v>
      </c>
      <c r="D181" s="86">
        <v>0</v>
      </c>
      <c r="E181" s="62">
        <v>257279</v>
      </c>
    </row>
    <row r="182" spans="1:5" ht="23.25">
      <c r="A182" s="85">
        <v>7233270</v>
      </c>
      <c r="B182" s="62">
        <f t="shared" si="4"/>
        <v>1555671</v>
      </c>
      <c r="C182" s="2" t="s">
        <v>9</v>
      </c>
      <c r="D182" s="86">
        <v>100</v>
      </c>
      <c r="E182" s="62">
        <v>507361</v>
      </c>
    </row>
    <row r="183" spans="1:5" ht="23.25">
      <c r="A183" s="85">
        <v>641040</v>
      </c>
      <c r="B183" s="62">
        <f t="shared" si="4"/>
        <v>123215</v>
      </c>
      <c r="C183" s="2" t="s">
        <v>15</v>
      </c>
      <c r="D183" s="86">
        <v>120</v>
      </c>
      <c r="E183" s="62">
        <v>42035</v>
      </c>
    </row>
    <row r="184" spans="1:5" ht="23.25">
      <c r="A184" s="85">
        <v>2647440</v>
      </c>
      <c r="B184" s="62">
        <f t="shared" si="4"/>
        <v>337620</v>
      </c>
      <c r="C184" s="2" t="s">
        <v>16</v>
      </c>
      <c r="D184" s="86">
        <v>130</v>
      </c>
      <c r="E184" s="62">
        <v>115540</v>
      </c>
    </row>
    <row r="185" spans="1:5" ht="23.25">
      <c r="A185" s="85">
        <v>407000</v>
      </c>
      <c r="B185" s="62">
        <f t="shared" si="4"/>
        <v>74762.5</v>
      </c>
      <c r="C185" s="2" t="s">
        <v>11</v>
      </c>
      <c r="D185" s="86">
        <v>200</v>
      </c>
      <c r="E185" s="62">
        <v>29802.5</v>
      </c>
    </row>
    <row r="186" spans="1:5" ht="23.25">
      <c r="A186" s="85">
        <v>5022000</v>
      </c>
      <c r="B186" s="62">
        <f t="shared" si="4"/>
        <v>583512.52</v>
      </c>
      <c r="C186" s="2" t="s">
        <v>6</v>
      </c>
      <c r="D186" s="86">
        <v>250</v>
      </c>
      <c r="E186" s="62">
        <v>270916.1</v>
      </c>
    </row>
    <row r="187" spans="1:5" ht="23.25">
      <c r="A187" s="85">
        <v>2027000</v>
      </c>
      <c r="B187" s="62">
        <f t="shared" si="4"/>
        <v>112511.32</v>
      </c>
      <c r="C187" s="2" t="s">
        <v>17</v>
      </c>
      <c r="D187" s="86">
        <v>270</v>
      </c>
      <c r="E187" s="62">
        <v>51303.12</v>
      </c>
    </row>
    <row r="188" spans="1:5" ht="23.25">
      <c r="A188" s="87">
        <v>335000</v>
      </c>
      <c r="B188" s="62">
        <f t="shared" si="4"/>
        <v>60125.29</v>
      </c>
      <c r="C188" s="2" t="s">
        <v>18</v>
      </c>
      <c r="D188" s="86">
        <v>300</v>
      </c>
      <c r="E188" s="62">
        <v>6344.65</v>
      </c>
    </row>
    <row r="189" spans="1:5" ht="23.25">
      <c r="A189" s="85">
        <v>1560000</v>
      </c>
      <c r="B189" s="62">
        <f t="shared" si="4"/>
        <v>634000</v>
      </c>
      <c r="C189" s="2" t="s">
        <v>19</v>
      </c>
      <c r="D189" s="86">
        <v>400</v>
      </c>
      <c r="E189" s="62"/>
    </row>
    <row r="190" spans="1:5" ht="23.25">
      <c r="A190" s="88">
        <v>3721400</v>
      </c>
      <c r="B190" s="62">
        <f t="shared" si="4"/>
        <v>0</v>
      </c>
      <c r="C190" s="130" t="s">
        <v>20</v>
      </c>
      <c r="D190" s="86">
        <v>450</v>
      </c>
      <c r="E190" s="62">
        <v>0</v>
      </c>
    </row>
    <row r="191" spans="1:5" ht="23.25">
      <c r="A191" s="89">
        <v>0</v>
      </c>
      <c r="B191" s="62">
        <f t="shared" si="4"/>
        <v>0</v>
      </c>
      <c r="C191" s="2" t="s">
        <v>21</v>
      </c>
      <c r="D191" s="86">
        <v>500</v>
      </c>
      <c r="E191" s="62">
        <v>0</v>
      </c>
    </row>
    <row r="192" spans="1:5" ht="23.25">
      <c r="A192" s="89">
        <v>20000</v>
      </c>
      <c r="B192" s="62">
        <f t="shared" si="4"/>
        <v>0</v>
      </c>
      <c r="C192" s="2" t="s">
        <v>22</v>
      </c>
      <c r="D192" s="86"/>
      <c r="E192" s="90">
        <v>0</v>
      </c>
    </row>
    <row r="193" spans="1:5" ht="24" thickBot="1">
      <c r="A193" s="89"/>
      <c r="B193" s="45">
        <f>SUM(B181:B192)</f>
        <v>4366447.63</v>
      </c>
      <c r="C193" s="2"/>
      <c r="D193" s="86"/>
      <c r="E193" s="45">
        <f>SUM(E181:E192)</f>
        <v>1280581.37</v>
      </c>
    </row>
    <row r="194" spans="1:5" ht="24" thickTop="1">
      <c r="A194" s="85"/>
      <c r="B194" s="62">
        <f aca="true" t="shared" si="5" ref="B194:B199">B124+E194</f>
        <v>654687.56</v>
      </c>
      <c r="C194" s="2" t="s">
        <v>34</v>
      </c>
      <c r="D194" s="86"/>
      <c r="E194" s="61">
        <v>521823.08</v>
      </c>
    </row>
    <row r="195" spans="1:5" ht="23.25">
      <c r="A195" s="85"/>
      <c r="B195" s="62">
        <f t="shared" si="5"/>
        <v>603884</v>
      </c>
      <c r="C195" s="2" t="s">
        <v>5</v>
      </c>
      <c r="D195" s="86"/>
      <c r="E195" s="62">
        <v>527184</v>
      </c>
    </row>
    <row r="196" spans="1:5" ht="23.25">
      <c r="A196" s="6"/>
      <c r="B196" s="62">
        <f t="shared" si="5"/>
        <v>961770</v>
      </c>
      <c r="C196" s="2" t="s">
        <v>4</v>
      </c>
      <c r="D196" s="86"/>
      <c r="E196" s="62"/>
    </row>
    <row r="197" spans="1:5" ht="23.25">
      <c r="A197" s="6"/>
      <c r="B197" s="62">
        <f t="shared" si="5"/>
        <v>204960</v>
      </c>
      <c r="C197" s="2" t="s">
        <v>10</v>
      </c>
      <c r="D197" s="76"/>
      <c r="E197" s="62"/>
    </row>
    <row r="198" spans="1:5" ht="23.25">
      <c r="A198" s="6"/>
      <c r="B198" s="62">
        <f t="shared" si="5"/>
        <v>607630.09</v>
      </c>
      <c r="C198" s="2" t="s">
        <v>115</v>
      </c>
      <c r="D198" s="76"/>
      <c r="E198" s="62"/>
    </row>
    <row r="199" spans="1:5" ht="23.25">
      <c r="A199" s="6"/>
      <c r="B199" s="62">
        <f t="shared" si="5"/>
        <v>30782</v>
      </c>
      <c r="C199" s="2" t="s">
        <v>13</v>
      </c>
      <c r="D199" s="76"/>
      <c r="E199" s="62">
        <v>30782</v>
      </c>
    </row>
    <row r="200" spans="1:5" ht="24" thickBot="1">
      <c r="A200" s="6"/>
      <c r="B200" s="45">
        <f>SUM(B194:B199)</f>
        <v>3063713.65</v>
      </c>
      <c r="C200" s="2"/>
      <c r="D200" s="82"/>
      <c r="E200" s="45">
        <f>SUM(E194:E199)</f>
        <v>1079789.08</v>
      </c>
    </row>
    <row r="201" spans="1:5" ht="24.75" thickBot="1" thickTop="1">
      <c r="A201" s="83">
        <f>SUM(A181:A200)</f>
        <v>27500000</v>
      </c>
      <c r="B201" s="84">
        <f>B193+B200</f>
        <v>7430161.279999999</v>
      </c>
      <c r="C201" s="128" t="s">
        <v>95</v>
      </c>
      <c r="D201" s="128"/>
      <c r="E201" s="84">
        <f>E193+E200</f>
        <v>2360370.45</v>
      </c>
    </row>
    <row r="202" spans="1:5" ht="24" thickTop="1">
      <c r="A202" s="1"/>
      <c r="B202" s="91"/>
      <c r="C202" s="128" t="s">
        <v>96</v>
      </c>
      <c r="D202" s="3"/>
      <c r="E202" s="92"/>
    </row>
    <row r="203" spans="1:5" ht="23.25">
      <c r="A203" s="1"/>
      <c r="B203" s="80"/>
      <c r="C203" s="128" t="s">
        <v>97</v>
      </c>
      <c r="D203" s="3"/>
      <c r="E203" s="92"/>
    </row>
    <row r="204" spans="1:5" ht="23.25">
      <c r="A204" s="1"/>
      <c r="B204" s="93">
        <f>B170-B201</f>
        <v>-396909.63999999873</v>
      </c>
      <c r="C204" s="94" t="s">
        <v>98</v>
      </c>
      <c r="D204" s="3"/>
      <c r="E204" s="93">
        <f>E170-E201</f>
        <v>-2254916.81</v>
      </c>
    </row>
    <row r="205" spans="1:5" ht="24" thickBot="1">
      <c r="A205" s="1"/>
      <c r="B205" s="45">
        <f>B149+B170-B201</f>
        <v>32650923.11</v>
      </c>
      <c r="C205" s="128" t="s">
        <v>99</v>
      </c>
      <c r="D205" s="3"/>
      <c r="E205" s="45">
        <f>E149+E170-E201</f>
        <v>32650923.110000003</v>
      </c>
    </row>
    <row r="206" ht="20.25" thickTop="1"/>
    <row r="207" ht="23.25">
      <c r="C207" s="2"/>
    </row>
    <row r="208" spans="1:5" ht="23.25">
      <c r="A208" s="261" t="s">
        <v>158</v>
      </c>
      <c r="B208" s="261"/>
      <c r="C208" s="261"/>
      <c r="D208" s="261"/>
      <c r="E208" s="261"/>
    </row>
    <row r="209" spans="1:5" ht="23.25">
      <c r="A209" s="151"/>
      <c r="B209" s="151"/>
      <c r="C209" s="151"/>
      <c r="D209" s="151"/>
      <c r="E209" s="151"/>
    </row>
    <row r="210" spans="1:5" ht="23.25">
      <c r="A210" s="151"/>
      <c r="B210" s="151"/>
      <c r="C210" s="151"/>
      <c r="D210" s="151"/>
      <c r="E210" s="151"/>
    </row>
    <row r="211" spans="1:5" ht="23.25">
      <c r="A211" s="70" t="s">
        <v>24</v>
      </c>
      <c r="B211" s="1"/>
      <c r="C211" s="2"/>
      <c r="D211" s="71" t="s">
        <v>159</v>
      </c>
      <c r="E211" s="1"/>
    </row>
    <row r="212" spans="1:5" ht="23.25">
      <c r="A212" s="1"/>
      <c r="B212" s="1"/>
      <c r="C212" s="2"/>
      <c r="D212" s="3"/>
      <c r="E212" s="1"/>
    </row>
    <row r="213" spans="1:5" ht="23.25">
      <c r="A213" s="262" t="s">
        <v>82</v>
      </c>
      <c r="B213" s="262"/>
      <c r="C213" s="262"/>
      <c r="D213" s="262"/>
      <c r="E213" s="262"/>
    </row>
    <row r="214" spans="1:5" ht="23.25">
      <c r="A214" s="1"/>
      <c r="B214" s="1"/>
      <c r="C214" s="2"/>
      <c r="D214" s="71" t="s">
        <v>133</v>
      </c>
      <c r="E214" s="1"/>
    </row>
    <row r="215" spans="1:5" ht="23.25">
      <c r="A215" s="1"/>
      <c r="B215" s="1"/>
      <c r="C215" s="2"/>
      <c r="D215" s="3"/>
      <c r="E215" s="1"/>
    </row>
    <row r="216" spans="1:5" ht="23.25">
      <c r="A216" s="256" t="s">
        <v>83</v>
      </c>
      <c r="B216" s="257"/>
      <c r="C216" s="258" t="s">
        <v>0</v>
      </c>
      <c r="D216" s="258" t="s">
        <v>1</v>
      </c>
      <c r="E216" s="72" t="s">
        <v>44</v>
      </c>
    </row>
    <row r="217" spans="1:5" ht="23.25">
      <c r="A217" s="49" t="s">
        <v>43</v>
      </c>
      <c r="B217" s="49" t="s">
        <v>84</v>
      </c>
      <c r="C217" s="259"/>
      <c r="D217" s="259"/>
      <c r="E217" s="49" t="s">
        <v>84</v>
      </c>
    </row>
    <row r="218" spans="1:5" ht="23.25">
      <c r="A218" s="73" t="s">
        <v>85</v>
      </c>
      <c r="B218" s="73" t="s">
        <v>85</v>
      </c>
      <c r="C218" s="260"/>
      <c r="D218" s="260"/>
      <c r="E218" s="73" t="s">
        <v>85</v>
      </c>
    </row>
    <row r="219" spans="1:5" ht="23.25">
      <c r="A219" s="5"/>
      <c r="B219" s="136">
        <v>33047832.75</v>
      </c>
      <c r="C219" s="4" t="s">
        <v>86</v>
      </c>
      <c r="D219" s="74"/>
      <c r="E219" s="136">
        <v>32650923.11</v>
      </c>
    </row>
    <row r="220" spans="1:5" ht="23.25">
      <c r="A220" s="75"/>
      <c r="B220" s="6"/>
      <c r="C220" s="4" t="s">
        <v>87</v>
      </c>
      <c r="D220" s="76"/>
      <c r="E220" s="77"/>
    </row>
    <row r="221" spans="1:5" ht="23.25">
      <c r="A221" s="75">
        <v>225000</v>
      </c>
      <c r="B221" s="62">
        <f aca="true" t="shared" si="6" ref="B221:B235">B151+E221</f>
        <v>75459.7</v>
      </c>
      <c r="C221" s="2" t="s">
        <v>88</v>
      </c>
      <c r="D221" s="32">
        <v>100</v>
      </c>
      <c r="E221" s="62">
        <v>75459.7</v>
      </c>
    </row>
    <row r="222" spans="1:5" ht="23.25">
      <c r="A222" s="75">
        <v>128000</v>
      </c>
      <c r="B222" s="62">
        <f t="shared" si="6"/>
        <v>44717.25</v>
      </c>
      <c r="C222" s="2" t="s">
        <v>89</v>
      </c>
      <c r="D222" s="32">
        <v>120</v>
      </c>
      <c r="E222" s="62">
        <v>13023.25</v>
      </c>
    </row>
    <row r="223" spans="1:5" ht="23.25">
      <c r="A223" s="75">
        <v>355000</v>
      </c>
      <c r="B223" s="62">
        <f t="shared" si="6"/>
        <v>79326.3</v>
      </c>
      <c r="C223" s="2" t="s">
        <v>90</v>
      </c>
      <c r="D223" s="32">
        <v>200</v>
      </c>
      <c r="E223" s="62">
        <v>60826.3</v>
      </c>
    </row>
    <row r="224" spans="1:5" ht="23.25">
      <c r="A224" s="75">
        <v>63100</v>
      </c>
      <c r="B224" s="62">
        <f t="shared" si="6"/>
        <v>47694</v>
      </c>
      <c r="C224" s="2" t="s">
        <v>23</v>
      </c>
      <c r="D224" s="32">
        <v>300</v>
      </c>
      <c r="E224" s="62">
        <v>1123</v>
      </c>
    </row>
    <row r="225" spans="1:5" ht="23.25">
      <c r="A225" s="78">
        <v>15200000</v>
      </c>
      <c r="B225" s="62">
        <f t="shared" si="6"/>
        <v>4844602.83</v>
      </c>
      <c r="C225" s="2" t="s">
        <v>91</v>
      </c>
      <c r="D225" s="32">
        <v>1000</v>
      </c>
      <c r="E225" s="62">
        <v>1765729.52</v>
      </c>
    </row>
    <row r="226" spans="1:5" ht="23.25">
      <c r="A226" s="75">
        <v>13275000</v>
      </c>
      <c r="B226" s="79">
        <f t="shared" si="6"/>
        <v>6375761</v>
      </c>
      <c r="C226" s="134" t="s">
        <v>14</v>
      </c>
      <c r="D226" s="32">
        <v>2000</v>
      </c>
      <c r="E226" s="79">
        <v>5794706</v>
      </c>
    </row>
    <row r="227" spans="1:5" ht="24" thickBot="1">
      <c r="A227" s="75"/>
      <c r="B227" s="45">
        <f t="shared" si="6"/>
        <v>11467561.08</v>
      </c>
      <c r="C227" s="134"/>
      <c r="D227" s="37"/>
      <c r="E227" s="45">
        <f>SUM(E221:E226)</f>
        <v>7710867.77</v>
      </c>
    </row>
    <row r="228" spans="1:5" ht="24" thickTop="1">
      <c r="A228" s="75"/>
      <c r="B228" s="61">
        <f t="shared" si="6"/>
        <v>767018.4400000001</v>
      </c>
      <c r="C228" s="2" t="s">
        <v>34</v>
      </c>
      <c r="D228" s="37"/>
      <c r="E228" s="61">
        <v>104448.24</v>
      </c>
    </row>
    <row r="229" spans="1:5" ht="23.25">
      <c r="A229" s="80"/>
      <c r="B229" s="62">
        <f t="shared" si="6"/>
        <v>1090306</v>
      </c>
      <c r="C229" s="2" t="s">
        <v>134</v>
      </c>
      <c r="D229" s="81"/>
      <c r="E229" s="62"/>
    </row>
    <row r="230" spans="1:5" ht="23.25">
      <c r="A230" s="80"/>
      <c r="B230" s="62">
        <f t="shared" si="6"/>
        <v>0</v>
      </c>
      <c r="C230" s="2" t="s">
        <v>5</v>
      </c>
      <c r="D230" s="81"/>
      <c r="E230" s="62"/>
    </row>
    <row r="231" spans="1:5" ht="23.25">
      <c r="A231" s="6"/>
      <c r="B231" s="62">
        <f t="shared" si="6"/>
        <v>4900</v>
      </c>
      <c r="C231" s="2" t="s">
        <v>4</v>
      </c>
      <c r="D231" s="76"/>
      <c r="E231" s="62">
        <v>2400</v>
      </c>
    </row>
    <row r="232" spans="1:5" ht="23.25">
      <c r="A232" s="6"/>
      <c r="B232" s="62">
        <f t="shared" si="6"/>
        <v>6242.13</v>
      </c>
      <c r="C232" s="2" t="s">
        <v>13</v>
      </c>
      <c r="D232" s="76"/>
      <c r="E232" s="62">
        <v>1000</v>
      </c>
    </row>
    <row r="233" spans="1:5" ht="23.25">
      <c r="A233" s="6"/>
      <c r="B233" s="62">
        <f t="shared" si="6"/>
        <v>2467910</v>
      </c>
      <c r="C233" s="2" t="s">
        <v>141</v>
      </c>
      <c r="D233" s="76"/>
      <c r="E233" s="62">
        <v>956800</v>
      </c>
    </row>
    <row r="234" spans="1:5" ht="23.25">
      <c r="A234" s="6"/>
      <c r="B234" s="62">
        <f t="shared" si="6"/>
        <v>4830</v>
      </c>
      <c r="C234" s="2" t="s">
        <v>9</v>
      </c>
      <c r="D234" s="76"/>
      <c r="E234" s="62"/>
    </row>
    <row r="235" spans="1:5" ht="23.25">
      <c r="A235" s="6"/>
      <c r="B235" s="62">
        <f t="shared" si="6"/>
        <v>0.05</v>
      </c>
      <c r="C235" s="2" t="s">
        <v>152</v>
      </c>
      <c r="D235" s="76"/>
      <c r="E235" s="62">
        <v>0.05</v>
      </c>
    </row>
    <row r="236" spans="1:5" ht="23.25">
      <c r="A236" s="6"/>
      <c r="B236" s="61"/>
      <c r="C236" s="2"/>
      <c r="D236" s="76"/>
      <c r="E236" s="62"/>
    </row>
    <row r="237" spans="1:5" ht="23.25">
      <c r="A237" s="6"/>
      <c r="B237" s="61"/>
      <c r="C237" s="2"/>
      <c r="D237" s="76"/>
      <c r="E237" s="62"/>
    </row>
    <row r="238" spans="1:5" ht="23.25">
      <c r="A238" s="6"/>
      <c r="B238" s="61"/>
      <c r="C238" s="2"/>
      <c r="D238" s="76"/>
      <c r="E238" s="79"/>
    </row>
    <row r="239" spans="1:5" ht="24" thickBot="1">
      <c r="A239" s="6"/>
      <c r="B239" s="45">
        <f>SUM(B228:B238)</f>
        <v>4341206.62</v>
      </c>
      <c r="C239" s="46"/>
      <c r="D239" s="82"/>
      <c r="E239" s="45">
        <f>SUM(E228:E238)</f>
        <v>1064648.29</v>
      </c>
    </row>
    <row r="240" spans="1:5" ht="24.75" thickBot="1" thickTop="1">
      <c r="A240" s="83">
        <f>SUM(A221:A239)</f>
        <v>29246100</v>
      </c>
      <c r="B240" s="84">
        <f>B227+B239</f>
        <v>15808767.7</v>
      </c>
      <c r="C240" s="263" t="s">
        <v>92</v>
      </c>
      <c r="D240" s="264"/>
      <c r="E240" s="84">
        <f>E227+E239</f>
        <v>8775516.059999999</v>
      </c>
    </row>
    <row r="241" spans="1:5" ht="24" thickTop="1">
      <c r="A241" s="95"/>
      <c r="B241" s="54"/>
      <c r="C241" s="52"/>
      <c r="D241" s="52"/>
      <c r="E241" s="54"/>
    </row>
    <row r="242" spans="1:5" ht="23.25">
      <c r="A242" s="95"/>
      <c r="B242" s="54"/>
      <c r="C242" s="52"/>
      <c r="D242" s="52"/>
      <c r="E242" s="54"/>
    </row>
    <row r="243" spans="1:5" ht="23.25">
      <c r="A243" s="95"/>
      <c r="B243" s="54"/>
      <c r="C243" s="52"/>
      <c r="D243" s="52"/>
      <c r="E243" s="54"/>
    </row>
    <row r="244" spans="1:5" ht="23.25">
      <c r="A244" s="95"/>
      <c r="B244" s="54"/>
      <c r="C244" s="52"/>
      <c r="D244" s="52"/>
      <c r="E244" s="54"/>
    </row>
    <row r="245" spans="1:5" ht="23.25">
      <c r="A245" s="95"/>
      <c r="B245" s="54"/>
      <c r="C245" s="52"/>
      <c r="D245" s="52"/>
      <c r="E245" s="54"/>
    </row>
    <row r="246" spans="1:5" ht="23.25">
      <c r="A246" s="1"/>
      <c r="B246" s="1"/>
      <c r="C246" s="3" t="s">
        <v>93</v>
      </c>
      <c r="D246" s="3"/>
      <c r="E246" s="1"/>
    </row>
    <row r="247" spans="1:5" ht="23.25">
      <c r="A247" s="256" t="s">
        <v>83</v>
      </c>
      <c r="B247" s="257"/>
      <c r="C247" s="258" t="s">
        <v>0</v>
      </c>
      <c r="D247" s="258" t="s">
        <v>1</v>
      </c>
      <c r="E247" s="72" t="s">
        <v>44</v>
      </c>
    </row>
    <row r="248" spans="1:5" ht="23.25">
      <c r="A248" s="49" t="s">
        <v>43</v>
      </c>
      <c r="B248" s="49" t="s">
        <v>84</v>
      </c>
      <c r="C248" s="259"/>
      <c r="D248" s="259"/>
      <c r="E248" s="49" t="s">
        <v>84</v>
      </c>
    </row>
    <row r="249" spans="1:5" ht="23.25">
      <c r="A249" s="73" t="s">
        <v>85</v>
      </c>
      <c r="B249" s="73" t="s">
        <v>85</v>
      </c>
      <c r="C249" s="260"/>
      <c r="D249" s="260"/>
      <c r="E249" s="73" t="s">
        <v>85</v>
      </c>
    </row>
    <row r="250" spans="1:5" ht="23.25">
      <c r="A250" s="5"/>
      <c r="B250" s="5"/>
      <c r="C250" s="59" t="s">
        <v>94</v>
      </c>
      <c r="D250" s="74"/>
      <c r="E250" s="5"/>
    </row>
    <row r="251" spans="1:5" ht="23.25">
      <c r="A251" s="85">
        <v>3885850</v>
      </c>
      <c r="B251" s="62">
        <f aca="true" t="shared" si="7" ref="B251:B262">B181+E251</f>
        <v>892309</v>
      </c>
      <c r="C251" s="2" t="s">
        <v>7</v>
      </c>
      <c r="D251" s="86">
        <v>0</v>
      </c>
      <c r="E251" s="62">
        <v>7279</v>
      </c>
    </row>
    <row r="252" spans="1:5" ht="23.25">
      <c r="A252" s="85">
        <v>7233270</v>
      </c>
      <c r="B252" s="62">
        <f t="shared" si="7"/>
        <v>2019851</v>
      </c>
      <c r="C252" s="2" t="s">
        <v>9</v>
      </c>
      <c r="D252" s="86">
        <v>100</v>
      </c>
      <c r="E252" s="62">
        <v>464180</v>
      </c>
    </row>
    <row r="253" spans="1:5" ht="23.25">
      <c r="A253" s="85">
        <v>641040</v>
      </c>
      <c r="B253" s="62">
        <f t="shared" si="7"/>
        <v>165250</v>
      </c>
      <c r="C253" s="2" t="s">
        <v>15</v>
      </c>
      <c r="D253" s="86">
        <v>120</v>
      </c>
      <c r="E253" s="62">
        <v>42035</v>
      </c>
    </row>
    <row r="254" spans="1:5" ht="23.25">
      <c r="A254" s="85">
        <v>2647440</v>
      </c>
      <c r="B254" s="62">
        <f t="shared" si="7"/>
        <v>444160</v>
      </c>
      <c r="C254" s="2" t="s">
        <v>16</v>
      </c>
      <c r="D254" s="86">
        <v>130</v>
      </c>
      <c r="E254" s="62">
        <v>106540</v>
      </c>
    </row>
    <row r="255" spans="1:5" ht="23.25">
      <c r="A255" s="85">
        <v>407000</v>
      </c>
      <c r="B255" s="62">
        <f t="shared" si="7"/>
        <v>107712.5</v>
      </c>
      <c r="C255" s="2" t="s">
        <v>11</v>
      </c>
      <c r="D255" s="86">
        <v>200</v>
      </c>
      <c r="E255" s="62">
        <v>32950</v>
      </c>
    </row>
    <row r="256" spans="1:5" ht="23.25">
      <c r="A256" s="85">
        <v>5022000</v>
      </c>
      <c r="B256" s="62">
        <f t="shared" si="7"/>
        <v>964587.54</v>
      </c>
      <c r="C256" s="2" t="s">
        <v>6</v>
      </c>
      <c r="D256" s="86">
        <v>250</v>
      </c>
      <c r="E256" s="62">
        <v>381075.02</v>
      </c>
    </row>
    <row r="257" spans="1:5" ht="23.25">
      <c r="A257" s="85">
        <v>2027000</v>
      </c>
      <c r="B257" s="62">
        <f t="shared" si="7"/>
        <v>344319.81</v>
      </c>
      <c r="C257" s="2" t="s">
        <v>17</v>
      </c>
      <c r="D257" s="86">
        <v>270</v>
      </c>
      <c r="E257" s="62">
        <v>231808.49</v>
      </c>
    </row>
    <row r="258" spans="1:5" ht="23.25">
      <c r="A258" s="87">
        <v>335000</v>
      </c>
      <c r="B258" s="62">
        <f t="shared" si="7"/>
        <v>97274.43</v>
      </c>
      <c r="C258" s="2" t="s">
        <v>18</v>
      </c>
      <c r="D258" s="86">
        <v>300</v>
      </c>
      <c r="E258" s="62">
        <v>37149.14</v>
      </c>
    </row>
    <row r="259" spans="1:5" ht="23.25">
      <c r="A259" s="85">
        <v>1560000</v>
      </c>
      <c r="B259" s="62">
        <f t="shared" si="7"/>
        <v>764000</v>
      </c>
      <c r="C259" s="2" t="s">
        <v>19</v>
      </c>
      <c r="D259" s="86">
        <v>400</v>
      </c>
      <c r="E259" s="62">
        <v>130000</v>
      </c>
    </row>
    <row r="260" spans="1:5" ht="23.25">
      <c r="A260" s="88">
        <v>3721400</v>
      </c>
      <c r="B260" s="62">
        <f t="shared" si="7"/>
        <v>0</v>
      </c>
      <c r="C260" s="134" t="s">
        <v>20</v>
      </c>
      <c r="D260" s="86">
        <v>450</v>
      </c>
      <c r="E260" s="62">
        <v>0</v>
      </c>
    </row>
    <row r="261" spans="1:5" ht="23.25">
      <c r="A261" s="89">
        <v>0</v>
      </c>
      <c r="B261" s="62">
        <f t="shared" si="7"/>
        <v>0</v>
      </c>
      <c r="C261" s="2" t="s">
        <v>21</v>
      </c>
      <c r="D261" s="86">
        <v>500</v>
      </c>
      <c r="E261" s="62">
        <v>0</v>
      </c>
    </row>
    <row r="262" spans="1:5" ht="23.25">
      <c r="A262" s="89">
        <v>20000</v>
      </c>
      <c r="B262" s="62">
        <f t="shared" si="7"/>
        <v>0</v>
      </c>
      <c r="C262" s="2" t="s">
        <v>22</v>
      </c>
      <c r="D262" s="86"/>
      <c r="E262" s="90">
        <v>0</v>
      </c>
    </row>
    <row r="263" spans="1:5" ht="24" thickBot="1">
      <c r="A263" s="89"/>
      <c r="B263" s="45">
        <f>SUM(B251:B262)</f>
        <v>5799464.279999999</v>
      </c>
      <c r="C263" s="2"/>
      <c r="D263" s="86"/>
      <c r="E263" s="45">
        <f>SUM(E251:E262)</f>
        <v>1433016.65</v>
      </c>
    </row>
    <row r="264" spans="1:5" ht="24" thickTop="1">
      <c r="A264" s="85"/>
      <c r="B264" s="62">
        <f aca="true" t="shared" si="8" ref="B264:B269">B194+E264</f>
        <v>753220.75</v>
      </c>
      <c r="C264" s="2" t="s">
        <v>34</v>
      </c>
      <c r="D264" s="86"/>
      <c r="E264" s="61">
        <v>98533.19</v>
      </c>
    </row>
    <row r="265" spans="1:5" ht="23.25">
      <c r="A265" s="85"/>
      <c r="B265" s="62">
        <f t="shared" si="8"/>
        <v>753728</v>
      </c>
      <c r="C265" s="2" t="s">
        <v>5</v>
      </c>
      <c r="D265" s="86"/>
      <c r="E265" s="62">
        <v>149844</v>
      </c>
    </row>
    <row r="266" spans="1:5" ht="23.25">
      <c r="A266" s="6"/>
      <c r="B266" s="62">
        <f t="shared" si="8"/>
        <v>1502590</v>
      </c>
      <c r="C266" s="2" t="s">
        <v>4</v>
      </c>
      <c r="D266" s="86"/>
      <c r="E266" s="62">
        <v>540820</v>
      </c>
    </row>
    <row r="267" spans="1:5" ht="23.25">
      <c r="A267" s="6"/>
      <c r="B267" s="62">
        <f t="shared" si="8"/>
        <v>204960</v>
      </c>
      <c r="C267" s="2" t="s">
        <v>10</v>
      </c>
      <c r="D267" s="76"/>
      <c r="E267" s="62"/>
    </row>
    <row r="268" spans="1:5" ht="23.25">
      <c r="A268" s="6"/>
      <c r="B268" s="62">
        <f t="shared" si="8"/>
        <v>607630.09</v>
      </c>
      <c r="C268" s="2" t="s">
        <v>115</v>
      </c>
      <c r="D268" s="76"/>
      <c r="E268" s="62"/>
    </row>
    <row r="269" spans="1:5" ht="23.25">
      <c r="A269" s="6"/>
      <c r="B269" s="62">
        <f t="shared" si="8"/>
        <v>50302</v>
      </c>
      <c r="C269" s="2" t="s">
        <v>13</v>
      </c>
      <c r="D269" s="76"/>
      <c r="E269" s="62">
        <v>19520</v>
      </c>
    </row>
    <row r="270" spans="1:5" ht="24" thickBot="1">
      <c r="A270" s="6"/>
      <c r="B270" s="45">
        <f>SUM(B264:B269)</f>
        <v>3872430.84</v>
      </c>
      <c r="C270" s="2"/>
      <c r="D270" s="82"/>
      <c r="E270" s="45">
        <f>SUM(E264:E269)</f>
        <v>808717.19</v>
      </c>
    </row>
    <row r="271" spans="1:5" ht="24.75" thickBot="1" thickTop="1">
      <c r="A271" s="83">
        <f>SUM(A251:A270)</f>
        <v>27500000</v>
      </c>
      <c r="B271" s="84">
        <f>B263+B270</f>
        <v>9671895.12</v>
      </c>
      <c r="C271" s="132" t="s">
        <v>95</v>
      </c>
      <c r="D271" s="132"/>
      <c r="E271" s="84">
        <f>E263+E270</f>
        <v>2241733.84</v>
      </c>
    </row>
    <row r="272" spans="1:5" ht="24" thickTop="1">
      <c r="A272" s="1"/>
      <c r="B272" s="92">
        <f>B240-B271</f>
        <v>6136872.58</v>
      </c>
      <c r="C272" s="132" t="s">
        <v>96</v>
      </c>
      <c r="D272" s="3"/>
      <c r="E272" s="92">
        <f>E240-E271</f>
        <v>6533782.219999999</v>
      </c>
    </row>
    <row r="273" spans="1:5" ht="23.25">
      <c r="A273" s="1"/>
      <c r="B273" s="80"/>
      <c r="C273" s="132" t="s">
        <v>97</v>
      </c>
      <c r="D273" s="3"/>
      <c r="E273" s="92"/>
    </row>
    <row r="274" spans="1:5" ht="23.25">
      <c r="A274" s="1"/>
      <c r="B274" s="93"/>
      <c r="C274" s="94" t="s">
        <v>98</v>
      </c>
      <c r="D274" s="3"/>
      <c r="E274" s="93"/>
    </row>
    <row r="275" spans="1:5" ht="24" thickBot="1">
      <c r="A275" s="1"/>
      <c r="B275" s="45">
        <f>B219+B240-B271</f>
        <v>39184705.330000006</v>
      </c>
      <c r="C275" s="132" t="s">
        <v>99</v>
      </c>
      <c r="D275" s="3"/>
      <c r="E275" s="45">
        <f>E219+E240-E271</f>
        <v>39184705.33</v>
      </c>
    </row>
    <row r="276" ht="20.25" thickTop="1"/>
    <row r="277" ht="23.25">
      <c r="C277" s="2"/>
    </row>
    <row r="278" spans="1:5" ht="23.25">
      <c r="A278" s="261" t="s">
        <v>158</v>
      </c>
      <c r="B278" s="261"/>
      <c r="C278" s="261"/>
      <c r="D278" s="261"/>
      <c r="E278" s="261"/>
    </row>
    <row r="281" spans="1:5" ht="23.25">
      <c r="A281" s="70" t="s">
        <v>24</v>
      </c>
      <c r="B281" s="1"/>
      <c r="C281" s="2"/>
      <c r="D281" s="71" t="s">
        <v>166</v>
      </c>
      <c r="E281" s="1"/>
    </row>
    <row r="282" spans="1:5" ht="23.25">
      <c r="A282" s="1"/>
      <c r="B282" s="1"/>
      <c r="C282" s="2"/>
      <c r="D282" s="3"/>
      <c r="E282" s="1"/>
    </row>
    <row r="283" spans="1:5" ht="23.25">
      <c r="A283" s="262" t="s">
        <v>82</v>
      </c>
      <c r="B283" s="262"/>
      <c r="C283" s="262"/>
      <c r="D283" s="262"/>
      <c r="E283" s="262"/>
    </row>
    <row r="284" spans="1:5" ht="23.25">
      <c r="A284" s="1"/>
      <c r="B284" s="1"/>
      <c r="C284" s="2"/>
      <c r="D284" s="71" t="s">
        <v>133</v>
      </c>
      <c r="E284" s="1"/>
    </row>
    <row r="285" spans="1:5" ht="23.25">
      <c r="A285" s="1"/>
      <c r="B285" s="1"/>
      <c r="C285" s="2"/>
      <c r="D285" s="3"/>
      <c r="E285" s="1"/>
    </row>
    <row r="286" spans="1:5" ht="23.25">
      <c r="A286" s="256" t="s">
        <v>83</v>
      </c>
      <c r="B286" s="257"/>
      <c r="C286" s="258" t="s">
        <v>0</v>
      </c>
      <c r="D286" s="258" t="s">
        <v>1</v>
      </c>
      <c r="E286" s="72" t="s">
        <v>44</v>
      </c>
    </row>
    <row r="287" spans="1:5" ht="23.25">
      <c r="A287" s="49" t="s">
        <v>43</v>
      </c>
      <c r="B287" s="49" t="s">
        <v>84</v>
      </c>
      <c r="C287" s="259"/>
      <c r="D287" s="259"/>
      <c r="E287" s="49" t="s">
        <v>84</v>
      </c>
    </row>
    <row r="288" spans="1:5" ht="23.25">
      <c r="A288" s="73" t="s">
        <v>85</v>
      </c>
      <c r="B288" s="73" t="s">
        <v>85</v>
      </c>
      <c r="C288" s="260"/>
      <c r="D288" s="260"/>
      <c r="E288" s="73" t="s">
        <v>85</v>
      </c>
    </row>
    <row r="289" spans="1:5" ht="23.25">
      <c r="A289" s="5"/>
      <c r="B289" s="136">
        <v>33047832.75</v>
      </c>
      <c r="C289" s="4" t="s">
        <v>86</v>
      </c>
      <c r="D289" s="74"/>
      <c r="E289" s="136">
        <v>39184705.33</v>
      </c>
    </row>
    <row r="290" spans="1:5" ht="23.25">
      <c r="A290" s="75"/>
      <c r="B290" s="6"/>
      <c r="C290" s="4" t="s">
        <v>87</v>
      </c>
      <c r="D290" s="76"/>
      <c r="E290" s="77"/>
    </row>
    <row r="291" spans="1:5" ht="23.25">
      <c r="A291" s="75">
        <v>225000</v>
      </c>
      <c r="B291" s="62">
        <f aca="true" t="shared" si="9" ref="B291:B296">B221+E291</f>
        <v>216642.22999999998</v>
      </c>
      <c r="C291" s="2" t="s">
        <v>88</v>
      </c>
      <c r="D291" s="32">
        <v>100</v>
      </c>
      <c r="E291" s="62">
        <v>141182.53</v>
      </c>
    </row>
    <row r="292" spans="1:5" ht="23.25">
      <c r="A292" s="75">
        <v>128000</v>
      </c>
      <c r="B292" s="62">
        <f t="shared" si="9"/>
        <v>65429.75</v>
      </c>
      <c r="C292" s="2" t="s">
        <v>89</v>
      </c>
      <c r="D292" s="32">
        <v>120</v>
      </c>
      <c r="E292" s="62">
        <v>20712.5</v>
      </c>
    </row>
    <row r="293" spans="1:5" ht="23.25">
      <c r="A293" s="75">
        <v>355000</v>
      </c>
      <c r="B293" s="62">
        <f t="shared" si="9"/>
        <v>85076.3</v>
      </c>
      <c r="C293" s="2" t="s">
        <v>90</v>
      </c>
      <c r="D293" s="32">
        <v>200</v>
      </c>
      <c r="E293" s="62">
        <v>5750</v>
      </c>
    </row>
    <row r="294" spans="1:5" ht="23.25">
      <c r="A294" s="75">
        <v>63100</v>
      </c>
      <c r="B294" s="62">
        <f t="shared" si="9"/>
        <v>55918</v>
      </c>
      <c r="C294" s="2" t="s">
        <v>23</v>
      </c>
      <c r="D294" s="32">
        <v>300</v>
      </c>
      <c r="E294" s="62">
        <v>8224</v>
      </c>
    </row>
    <row r="295" spans="1:5" ht="23.25">
      <c r="A295" s="78">
        <v>15200000</v>
      </c>
      <c r="B295" s="62">
        <f t="shared" si="9"/>
        <v>5970806.84</v>
      </c>
      <c r="C295" s="2" t="s">
        <v>91</v>
      </c>
      <c r="D295" s="32">
        <v>1000</v>
      </c>
      <c r="E295" s="62">
        <v>1126204.01</v>
      </c>
    </row>
    <row r="296" spans="1:5" ht="23.25">
      <c r="A296" s="75">
        <v>13275000</v>
      </c>
      <c r="B296" s="62">
        <f t="shared" si="9"/>
        <v>6375761</v>
      </c>
      <c r="C296" s="142" t="s">
        <v>14</v>
      </c>
      <c r="D296" s="32">
        <v>2000</v>
      </c>
      <c r="E296" s="79"/>
    </row>
    <row r="297" spans="1:5" ht="24" thickBot="1">
      <c r="A297" s="75"/>
      <c r="B297" s="45">
        <f>SUM(B291:B296)</f>
        <v>12769634.120000001</v>
      </c>
      <c r="C297" s="142"/>
      <c r="D297" s="37"/>
      <c r="E297" s="45">
        <f>SUM(E291:E296)</f>
        <v>1302073.04</v>
      </c>
    </row>
    <row r="298" spans="1:5" ht="24" thickTop="1">
      <c r="A298" s="75"/>
      <c r="B298" s="61">
        <f aca="true" t="shared" si="10" ref="B298:B305">B228+E298</f>
        <v>894279.8400000001</v>
      </c>
      <c r="C298" s="2" t="s">
        <v>34</v>
      </c>
      <c r="D298" s="37"/>
      <c r="E298" s="61">
        <v>127261.4</v>
      </c>
    </row>
    <row r="299" spans="1:5" ht="23.25">
      <c r="A299" s="80"/>
      <c r="B299" s="61">
        <f t="shared" si="10"/>
        <v>1090306</v>
      </c>
      <c r="C299" s="2" t="s">
        <v>134</v>
      </c>
      <c r="D299" s="81"/>
      <c r="E299" s="62"/>
    </row>
    <row r="300" spans="1:5" ht="23.25">
      <c r="A300" s="80"/>
      <c r="B300" s="61">
        <f t="shared" si="10"/>
        <v>0</v>
      </c>
      <c r="C300" s="2" t="s">
        <v>5</v>
      </c>
      <c r="D300" s="81"/>
      <c r="E300" s="62"/>
    </row>
    <row r="301" spans="1:5" ht="23.25">
      <c r="A301" s="6"/>
      <c r="B301" s="61">
        <f t="shared" si="10"/>
        <v>6300</v>
      </c>
      <c r="C301" s="2" t="s">
        <v>4</v>
      </c>
      <c r="D301" s="76"/>
      <c r="E301" s="62">
        <v>1400</v>
      </c>
    </row>
    <row r="302" spans="1:5" ht="23.25">
      <c r="A302" s="6"/>
      <c r="B302" s="61">
        <f t="shared" si="10"/>
        <v>9162.130000000001</v>
      </c>
      <c r="C302" s="2" t="s">
        <v>13</v>
      </c>
      <c r="D302" s="76"/>
      <c r="E302" s="62">
        <v>2920</v>
      </c>
    </row>
    <row r="303" spans="1:5" ht="23.25">
      <c r="A303" s="6"/>
      <c r="B303" s="61">
        <f t="shared" si="10"/>
        <v>2575520</v>
      </c>
      <c r="C303" s="2" t="s">
        <v>141</v>
      </c>
      <c r="D303" s="76"/>
      <c r="E303" s="62">
        <v>107610</v>
      </c>
    </row>
    <row r="304" spans="1:5" ht="23.25">
      <c r="A304" s="6"/>
      <c r="B304" s="61">
        <f t="shared" si="10"/>
        <v>17595</v>
      </c>
      <c r="C304" s="2" t="s">
        <v>9</v>
      </c>
      <c r="D304" s="76"/>
      <c r="E304" s="62">
        <v>12765</v>
      </c>
    </row>
    <row r="305" spans="1:5" ht="23.25">
      <c r="A305" s="6"/>
      <c r="B305" s="61">
        <f t="shared" si="10"/>
        <v>0.05</v>
      </c>
      <c r="C305" s="2" t="s">
        <v>152</v>
      </c>
      <c r="D305" s="76"/>
      <c r="E305" s="62"/>
    </row>
    <row r="306" spans="1:5" ht="23.25">
      <c r="A306" s="6"/>
      <c r="B306" s="61"/>
      <c r="C306" s="2"/>
      <c r="D306" s="76"/>
      <c r="E306" s="62"/>
    </row>
    <row r="307" spans="1:5" ht="23.25">
      <c r="A307" s="6"/>
      <c r="B307" s="61"/>
      <c r="C307" s="2"/>
      <c r="D307" s="76"/>
      <c r="E307" s="62"/>
    </row>
    <row r="308" spans="1:5" ht="23.25">
      <c r="A308" s="6"/>
      <c r="B308" s="61"/>
      <c r="C308" s="2"/>
      <c r="D308" s="76"/>
      <c r="E308" s="79"/>
    </row>
    <row r="309" spans="1:5" ht="24" thickBot="1">
      <c r="A309" s="6"/>
      <c r="B309" s="45">
        <f>SUM(B298:B308)</f>
        <v>4593163.02</v>
      </c>
      <c r="C309" s="46"/>
      <c r="D309" s="82"/>
      <c r="E309" s="45">
        <f>SUM(E298:E308)</f>
        <v>251956.4</v>
      </c>
    </row>
    <row r="310" spans="1:5" ht="24.75" thickBot="1" thickTop="1">
      <c r="A310" s="83">
        <f>SUM(A291:A309)</f>
        <v>29246100</v>
      </c>
      <c r="B310" s="84">
        <f>B297+B309</f>
        <v>17362797.14</v>
      </c>
      <c r="C310" s="263" t="s">
        <v>92</v>
      </c>
      <c r="D310" s="264"/>
      <c r="E310" s="84">
        <f>E297+E309</f>
        <v>1554029.44</v>
      </c>
    </row>
    <row r="311" spans="1:5" ht="24" thickTop="1">
      <c r="A311" s="95"/>
      <c r="B311" s="54"/>
      <c r="C311" s="52"/>
      <c r="D311" s="52"/>
      <c r="E311" s="54"/>
    </row>
    <row r="312" spans="1:5" ht="23.25">
      <c r="A312" s="95"/>
      <c r="B312" s="54"/>
      <c r="C312" s="52"/>
      <c r="D312" s="52"/>
      <c r="E312" s="54"/>
    </row>
    <row r="313" spans="1:5" ht="23.25">
      <c r="A313" s="95"/>
      <c r="B313" s="54"/>
      <c r="C313" s="52"/>
      <c r="D313" s="52"/>
      <c r="E313" s="54"/>
    </row>
    <row r="314" spans="1:5" ht="23.25">
      <c r="A314" s="95"/>
      <c r="B314" s="54"/>
      <c r="C314" s="52"/>
      <c r="D314" s="52"/>
      <c r="E314" s="54"/>
    </row>
    <row r="315" spans="1:5" ht="23.25">
      <c r="A315" s="95"/>
      <c r="B315" s="54"/>
      <c r="C315" s="52"/>
      <c r="D315" s="52"/>
      <c r="E315" s="54"/>
    </row>
    <row r="316" spans="1:5" ht="23.25">
      <c r="A316" s="1"/>
      <c r="B316" s="1"/>
      <c r="C316" s="3" t="s">
        <v>93</v>
      </c>
      <c r="D316" s="3"/>
      <c r="E316" s="1"/>
    </row>
    <row r="317" spans="1:5" ht="23.25">
      <c r="A317" s="256" t="s">
        <v>83</v>
      </c>
      <c r="B317" s="257"/>
      <c r="C317" s="258" t="s">
        <v>0</v>
      </c>
      <c r="D317" s="258" t="s">
        <v>1</v>
      </c>
      <c r="E317" s="72" t="s">
        <v>44</v>
      </c>
    </row>
    <row r="318" spans="1:5" ht="23.25">
      <c r="A318" s="49" t="s">
        <v>43</v>
      </c>
      <c r="B318" s="49" t="s">
        <v>84</v>
      </c>
      <c r="C318" s="259"/>
      <c r="D318" s="259"/>
      <c r="E318" s="49" t="s">
        <v>84</v>
      </c>
    </row>
    <row r="319" spans="1:5" ht="23.25">
      <c r="A319" s="73" t="s">
        <v>85</v>
      </c>
      <c r="B319" s="73" t="s">
        <v>85</v>
      </c>
      <c r="C319" s="260"/>
      <c r="D319" s="260"/>
      <c r="E319" s="73" t="s">
        <v>85</v>
      </c>
    </row>
    <row r="320" spans="1:5" ht="23.25">
      <c r="A320" s="5"/>
      <c r="B320" s="5"/>
      <c r="C320" s="59" t="s">
        <v>94</v>
      </c>
      <c r="D320" s="74"/>
      <c r="E320" s="5"/>
    </row>
    <row r="321" spans="1:5" ht="23.25">
      <c r="A321" s="85">
        <v>3885850</v>
      </c>
      <c r="B321" s="62">
        <f aca="true" t="shared" si="11" ref="B321:B339">B251+E321</f>
        <v>1549588</v>
      </c>
      <c r="C321" s="2" t="s">
        <v>7</v>
      </c>
      <c r="D321" s="86">
        <v>0</v>
      </c>
      <c r="E321" s="62">
        <v>657279</v>
      </c>
    </row>
    <row r="322" spans="1:5" ht="23.25">
      <c r="A322" s="85">
        <v>7233270</v>
      </c>
      <c r="B322" s="62">
        <f t="shared" si="11"/>
        <v>2453172</v>
      </c>
      <c r="C322" s="2" t="s">
        <v>9</v>
      </c>
      <c r="D322" s="86">
        <v>100</v>
      </c>
      <c r="E322" s="62">
        <v>433321</v>
      </c>
    </row>
    <row r="323" spans="1:5" ht="23.25">
      <c r="A323" s="85">
        <v>641040</v>
      </c>
      <c r="B323" s="62">
        <f t="shared" si="11"/>
        <v>207285</v>
      </c>
      <c r="C323" s="2" t="s">
        <v>15</v>
      </c>
      <c r="D323" s="86">
        <v>120</v>
      </c>
      <c r="E323" s="62">
        <v>42035</v>
      </c>
    </row>
    <row r="324" spans="1:5" ht="23.25">
      <c r="A324" s="85">
        <v>2647440</v>
      </c>
      <c r="B324" s="62">
        <f t="shared" si="11"/>
        <v>559700</v>
      </c>
      <c r="C324" s="2" t="s">
        <v>16</v>
      </c>
      <c r="D324" s="86">
        <v>130</v>
      </c>
      <c r="E324" s="62">
        <v>115540</v>
      </c>
    </row>
    <row r="325" spans="1:5" ht="23.25">
      <c r="A325" s="85">
        <v>407000</v>
      </c>
      <c r="B325" s="62">
        <f t="shared" si="11"/>
        <v>122612.5</v>
      </c>
      <c r="C325" s="2" t="s">
        <v>11</v>
      </c>
      <c r="D325" s="86">
        <v>200</v>
      </c>
      <c r="E325" s="62">
        <v>14900</v>
      </c>
    </row>
    <row r="326" spans="1:5" ht="23.25">
      <c r="A326" s="85">
        <v>5022000</v>
      </c>
      <c r="B326" s="62">
        <f t="shared" si="11"/>
        <v>1240772.54</v>
      </c>
      <c r="C326" s="2" t="s">
        <v>6</v>
      </c>
      <c r="D326" s="86">
        <v>250</v>
      </c>
      <c r="E326" s="62">
        <v>276185</v>
      </c>
    </row>
    <row r="327" spans="1:5" ht="23.25">
      <c r="A327" s="85">
        <v>2027000</v>
      </c>
      <c r="B327" s="62">
        <f t="shared" si="11"/>
        <v>444992.49</v>
      </c>
      <c r="C327" s="2" t="s">
        <v>17</v>
      </c>
      <c r="D327" s="86">
        <v>270</v>
      </c>
      <c r="E327" s="62">
        <v>100672.68</v>
      </c>
    </row>
    <row r="328" spans="1:5" ht="23.25">
      <c r="A328" s="87">
        <v>335000</v>
      </c>
      <c r="B328" s="62">
        <f t="shared" si="11"/>
        <v>99954.43</v>
      </c>
      <c r="C328" s="2" t="s">
        <v>18</v>
      </c>
      <c r="D328" s="86">
        <v>300</v>
      </c>
      <c r="E328" s="62">
        <v>2680</v>
      </c>
    </row>
    <row r="329" spans="1:5" ht="23.25">
      <c r="A329" s="85">
        <v>1560000</v>
      </c>
      <c r="B329" s="62">
        <f t="shared" si="11"/>
        <v>764000</v>
      </c>
      <c r="C329" s="2" t="s">
        <v>19</v>
      </c>
      <c r="D329" s="86">
        <v>400</v>
      </c>
      <c r="E329" s="62"/>
    </row>
    <row r="330" spans="1:5" ht="23.25">
      <c r="A330" s="88">
        <v>3721400</v>
      </c>
      <c r="B330" s="62">
        <f t="shared" si="11"/>
        <v>0</v>
      </c>
      <c r="C330" s="142" t="s">
        <v>20</v>
      </c>
      <c r="D330" s="86">
        <v>450</v>
      </c>
      <c r="E330" s="62">
        <v>0</v>
      </c>
    </row>
    <row r="331" spans="1:5" ht="23.25">
      <c r="A331" s="89">
        <v>0</v>
      </c>
      <c r="B331" s="62">
        <f t="shared" si="11"/>
        <v>0</v>
      </c>
      <c r="C331" s="2" t="s">
        <v>21</v>
      </c>
      <c r="D331" s="86">
        <v>500</v>
      </c>
      <c r="E331" s="62">
        <v>0</v>
      </c>
    </row>
    <row r="332" spans="1:5" ht="23.25">
      <c r="A332" s="89">
        <v>20000</v>
      </c>
      <c r="B332" s="79">
        <f t="shared" si="11"/>
        <v>0</v>
      </c>
      <c r="C332" s="2" t="s">
        <v>22</v>
      </c>
      <c r="D332" s="86"/>
      <c r="E332" s="90">
        <v>0</v>
      </c>
    </row>
    <row r="333" spans="1:5" ht="24" thickBot="1">
      <c r="A333" s="89"/>
      <c r="B333" s="143">
        <f t="shared" si="11"/>
        <v>7442076.959999999</v>
      </c>
      <c r="C333" s="2"/>
      <c r="D333" s="86"/>
      <c r="E333" s="45">
        <f>SUM(E321:E332)</f>
        <v>1642612.68</v>
      </c>
    </row>
    <row r="334" spans="1:5" ht="24" thickTop="1">
      <c r="A334" s="85"/>
      <c r="B334" s="61">
        <f t="shared" si="11"/>
        <v>882173.14</v>
      </c>
      <c r="C334" s="2" t="s">
        <v>34</v>
      </c>
      <c r="D334" s="86"/>
      <c r="E334" s="61">
        <v>128952.39</v>
      </c>
    </row>
    <row r="335" spans="1:5" ht="23.25">
      <c r="A335" s="85"/>
      <c r="B335" s="61">
        <f t="shared" si="11"/>
        <v>772158</v>
      </c>
      <c r="C335" s="2" t="s">
        <v>5</v>
      </c>
      <c r="D335" s="86"/>
      <c r="E335" s="62">
        <v>18430</v>
      </c>
    </row>
    <row r="336" spans="1:5" ht="23.25">
      <c r="A336" s="6"/>
      <c r="B336" s="61">
        <f t="shared" si="11"/>
        <v>1984790</v>
      </c>
      <c r="C336" s="2" t="s">
        <v>4</v>
      </c>
      <c r="D336" s="86"/>
      <c r="E336" s="62">
        <v>482200</v>
      </c>
    </row>
    <row r="337" spans="1:5" ht="23.25">
      <c r="A337" s="6"/>
      <c r="B337" s="61">
        <f t="shared" si="11"/>
        <v>204960</v>
      </c>
      <c r="C337" s="2" t="s">
        <v>10</v>
      </c>
      <c r="D337" s="76"/>
      <c r="E337" s="62"/>
    </row>
    <row r="338" spans="1:5" ht="23.25">
      <c r="A338" s="6"/>
      <c r="B338" s="61">
        <f t="shared" si="11"/>
        <v>607630.09</v>
      </c>
      <c r="C338" s="2" t="s">
        <v>115</v>
      </c>
      <c r="D338" s="76"/>
      <c r="E338" s="62"/>
    </row>
    <row r="339" spans="1:5" ht="23.25">
      <c r="A339" s="6"/>
      <c r="B339" s="61">
        <f t="shared" si="11"/>
        <v>50302</v>
      </c>
      <c r="C339" s="2" t="s">
        <v>13</v>
      </c>
      <c r="D339" s="76"/>
      <c r="E339" s="62"/>
    </row>
    <row r="340" spans="1:5" ht="24" thickBot="1">
      <c r="A340" s="6"/>
      <c r="B340" s="45">
        <f>SUM(B334:B339)</f>
        <v>4502013.23</v>
      </c>
      <c r="C340" s="2"/>
      <c r="D340" s="82"/>
      <c r="E340" s="45">
        <f>SUM(E334:E339)</f>
        <v>629582.39</v>
      </c>
    </row>
    <row r="341" spans="1:5" ht="24.75" thickBot="1" thickTop="1">
      <c r="A341" s="83">
        <f>SUM(A321:A340)</f>
        <v>27500000</v>
      </c>
      <c r="B341" s="84">
        <f>B333+B340</f>
        <v>11944090.19</v>
      </c>
      <c r="C341" s="140" t="s">
        <v>95</v>
      </c>
      <c r="D341" s="140"/>
      <c r="E341" s="84">
        <f>E333+E340</f>
        <v>2272195.07</v>
      </c>
    </row>
    <row r="342" spans="1:5" ht="24" thickTop="1">
      <c r="A342" s="1"/>
      <c r="B342" s="92">
        <f>B310-B341</f>
        <v>5418706.950000001</v>
      </c>
      <c r="C342" s="140" t="s">
        <v>96</v>
      </c>
      <c r="D342" s="3"/>
      <c r="E342" s="92"/>
    </row>
    <row r="343" spans="1:5" ht="23.25">
      <c r="A343" s="1"/>
      <c r="B343" s="80"/>
      <c r="C343" s="140" t="s">
        <v>97</v>
      </c>
      <c r="D343" s="3"/>
      <c r="E343" s="92"/>
    </row>
    <row r="344" spans="1:5" ht="23.25">
      <c r="A344" s="1"/>
      <c r="B344" s="93"/>
      <c r="C344" s="94" t="s">
        <v>98</v>
      </c>
      <c r="D344" s="3"/>
      <c r="E344" s="92">
        <f>E310-E341</f>
        <v>-718165.6299999999</v>
      </c>
    </row>
    <row r="345" spans="1:5" ht="24" thickBot="1">
      <c r="A345" s="1"/>
      <c r="B345" s="45">
        <f>B289+B310-B341</f>
        <v>38466539.7</v>
      </c>
      <c r="C345" s="140" t="s">
        <v>99</v>
      </c>
      <c r="D345" s="3"/>
      <c r="E345" s="45">
        <f>E289+E310-E341</f>
        <v>38466539.699999996</v>
      </c>
    </row>
    <row r="346" ht="20.25" thickTop="1"/>
    <row r="347" ht="23.25">
      <c r="C347" s="2"/>
    </row>
    <row r="348" spans="1:5" ht="23.25">
      <c r="A348" s="261" t="s">
        <v>158</v>
      </c>
      <c r="B348" s="261"/>
      <c r="C348" s="261"/>
      <c r="D348" s="261"/>
      <c r="E348" s="261"/>
    </row>
    <row r="351" spans="1:5" ht="23.25">
      <c r="A351" s="70" t="s">
        <v>24</v>
      </c>
      <c r="B351" s="1"/>
      <c r="C351" s="2"/>
      <c r="D351" s="71" t="s">
        <v>170</v>
      </c>
      <c r="E351" s="1"/>
    </row>
    <row r="352" spans="1:5" ht="23.25">
      <c r="A352" s="1"/>
      <c r="B352" s="1"/>
      <c r="C352" s="2"/>
      <c r="D352" s="3"/>
      <c r="E352" s="1"/>
    </row>
    <row r="353" spans="1:5" ht="23.25">
      <c r="A353" s="262" t="s">
        <v>82</v>
      </c>
      <c r="B353" s="262"/>
      <c r="C353" s="262"/>
      <c r="D353" s="262"/>
      <c r="E353" s="262"/>
    </row>
    <row r="354" spans="1:5" ht="23.25">
      <c r="A354" s="1"/>
      <c r="B354" s="1"/>
      <c r="C354" s="2"/>
      <c r="D354" s="71" t="s">
        <v>133</v>
      </c>
      <c r="E354" s="1"/>
    </row>
    <row r="355" spans="1:5" ht="23.25">
      <c r="A355" s="1"/>
      <c r="B355" s="1"/>
      <c r="C355" s="2"/>
      <c r="D355" s="3"/>
      <c r="E355" s="1"/>
    </row>
    <row r="356" spans="1:5" ht="23.25">
      <c r="A356" s="256" t="s">
        <v>83</v>
      </c>
      <c r="B356" s="257"/>
      <c r="C356" s="258" t="s">
        <v>0</v>
      </c>
      <c r="D356" s="258" t="s">
        <v>1</v>
      </c>
      <c r="E356" s="72" t="s">
        <v>44</v>
      </c>
    </row>
    <row r="357" spans="1:5" ht="23.25">
      <c r="A357" s="49" t="s">
        <v>43</v>
      </c>
      <c r="B357" s="49" t="s">
        <v>84</v>
      </c>
      <c r="C357" s="259"/>
      <c r="D357" s="259"/>
      <c r="E357" s="49" t="s">
        <v>84</v>
      </c>
    </row>
    <row r="358" spans="1:5" ht="23.25">
      <c r="A358" s="73" t="s">
        <v>85</v>
      </c>
      <c r="B358" s="73" t="s">
        <v>85</v>
      </c>
      <c r="C358" s="260"/>
      <c r="D358" s="260"/>
      <c r="E358" s="73" t="s">
        <v>85</v>
      </c>
    </row>
    <row r="359" spans="1:5" ht="23.25">
      <c r="A359" s="5"/>
      <c r="B359" s="136">
        <v>33047832.75</v>
      </c>
      <c r="C359" s="4" t="s">
        <v>86</v>
      </c>
      <c r="D359" s="74"/>
      <c r="E359" s="136">
        <v>38466539.7</v>
      </c>
    </row>
    <row r="360" spans="1:5" ht="23.25">
      <c r="A360" s="75"/>
      <c r="B360" s="6"/>
      <c r="C360" s="4" t="s">
        <v>87</v>
      </c>
      <c r="D360" s="76"/>
      <c r="E360" s="77"/>
    </row>
    <row r="361" spans="1:5" ht="23.25">
      <c r="A361" s="75">
        <v>225000</v>
      </c>
      <c r="B361" s="62">
        <f aca="true" t="shared" si="12" ref="B361:B366">B291+E361</f>
        <v>296652.63</v>
      </c>
      <c r="C361" s="2" t="s">
        <v>88</v>
      </c>
      <c r="D361" s="32">
        <v>100</v>
      </c>
      <c r="E361" s="62">
        <v>80010.4</v>
      </c>
    </row>
    <row r="362" spans="1:5" ht="23.25">
      <c r="A362" s="75">
        <v>128000</v>
      </c>
      <c r="B362" s="62">
        <f t="shared" si="12"/>
        <v>83210.75</v>
      </c>
      <c r="C362" s="2" t="s">
        <v>89</v>
      </c>
      <c r="D362" s="32">
        <v>120</v>
      </c>
      <c r="E362" s="62">
        <v>17781</v>
      </c>
    </row>
    <row r="363" spans="1:5" ht="23.25">
      <c r="A363" s="75">
        <v>355000</v>
      </c>
      <c r="B363" s="62">
        <f t="shared" si="12"/>
        <v>91151.3</v>
      </c>
      <c r="C363" s="2" t="s">
        <v>90</v>
      </c>
      <c r="D363" s="32">
        <v>200</v>
      </c>
      <c r="E363" s="62">
        <v>6075</v>
      </c>
    </row>
    <row r="364" spans="1:5" ht="23.25">
      <c r="A364" s="75">
        <v>63100</v>
      </c>
      <c r="B364" s="62">
        <f t="shared" si="12"/>
        <v>59234</v>
      </c>
      <c r="C364" s="2" t="s">
        <v>23</v>
      </c>
      <c r="D364" s="32">
        <v>300</v>
      </c>
      <c r="E364" s="62">
        <v>3316</v>
      </c>
    </row>
    <row r="365" spans="1:5" ht="23.25">
      <c r="A365" s="78">
        <v>15200000</v>
      </c>
      <c r="B365" s="62">
        <f t="shared" si="12"/>
        <v>7703141.88</v>
      </c>
      <c r="C365" s="2" t="s">
        <v>91</v>
      </c>
      <c r="D365" s="32">
        <v>1000</v>
      </c>
      <c r="E365" s="62">
        <v>1732335.04</v>
      </c>
    </row>
    <row r="366" spans="1:5" ht="23.25">
      <c r="A366" s="75">
        <v>13275000</v>
      </c>
      <c r="B366" s="62">
        <f t="shared" si="12"/>
        <v>9280430</v>
      </c>
      <c r="C366" s="145" t="s">
        <v>14</v>
      </c>
      <c r="D366" s="32">
        <v>2000</v>
      </c>
      <c r="E366" s="79">
        <v>2904669</v>
      </c>
    </row>
    <row r="367" spans="1:5" ht="24" thickBot="1">
      <c r="A367" s="75"/>
      <c r="B367" s="45">
        <f>SUM(B361:B366)</f>
        <v>17513820.56</v>
      </c>
      <c r="C367" s="145"/>
      <c r="D367" s="37"/>
      <c r="E367" s="45">
        <f>SUM(E361:E366)</f>
        <v>4744186.4399999995</v>
      </c>
    </row>
    <row r="368" spans="1:5" ht="24" thickTop="1">
      <c r="A368" s="75"/>
      <c r="B368" s="61">
        <f aca="true" t="shared" si="13" ref="B368:B375">B298+E368</f>
        <v>973055.53</v>
      </c>
      <c r="C368" s="2" t="s">
        <v>34</v>
      </c>
      <c r="D368" s="37"/>
      <c r="E368" s="61">
        <v>78775.69</v>
      </c>
    </row>
    <row r="369" spans="1:5" ht="23.25">
      <c r="A369" s="80"/>
      <c r="B369" s="61">
        <f t="shared" si="13"/>
        <v>1090306</v>
      </c>
      <c r="C369" s="2" t="s">
        <v>134</v>
      </c>
      <c r="D369" s="81"/>
      <c r="E369" s="62"/>
    </row>
    <row r="370" spans="1:5" ht="23.25">
      <c r="A370" s="80"/>
      <c r="B370" s="61">
        <f t="shared" si="13"/>
        <v>10060</v>
      </c>
      <c r="C370" s="2" t="s">
        <v>5</v>
      </c>
      <c r="D370" s="81"/>
      <c r="E370" s="62">
        <v>10060</v>
      </c>
    </row>
    <row r="371" spans="1:5" ht="23.25">
      <c r="A371" s="6"/>
      <c r="B371" s="61">
        <f t="shared" si="13"/>
        <v>6300</v>
      </c>
      <c r="C371" s="2" t="s">
        <v>4</v>
      </c>
      <c r="D371" s="76"/>
      <c r="E371" s="62"/>
    </row>
    <row r="372" spans="1:5" ht="23.25">
      <c r="A372" s="6"/>
      <c r="B372" s="61">
        <f t="shared" si="13"/>
        <v>10162.130000000001</v>
      </c>
      <c r="C372" s="2" t="s">
        <v>13</v>
      </c>
      <c r="D372" s="76"/>
      <c r="E372" s="62">
        <v>1000</v>
      </c>
    </row>
    <row r="373" spans="1:5" ht="23.25">
      <c r="A373" s="6"/>
      <c r="B373" s="61">
        <f t="shared" si="13"/>
        <v>3541220</v>
      </c>
      <c r="C373" s="2" t="s">
        <v>141</v>
      </c>
      <c r="D373" s="76"/>
      <c r="E373" s="62">
        <v>965700</v>
      </c>
    </row>
    <row r="374" spans="1:5" ht="23.25">
      <c r="A374" s="6"/>
      <c r="B374" s="61">
        <f t="shared" si="13"/>
        <v>17595</v>
      </c>
      <c r="C374" s="2" t="s">
        <v>9</v>
      </c>
      <c r="D374" s="76"/>
      <c r="E374" s="62"/>
    </row>
    <row r="375" spans="1:5" ht="23.25">
      <c r="A375" s="6"/>
      <c r="B375" s="61">
        <f t="shared" si="13"/>
        <v>0.05</v>
      </c>
      <c r="C375" s="2" t="s">
        <v>152</v>
      </c>
      <c r="D375" s="76"/>
      <c r="E375" s="62"/>
    </row>
    <row r="376" spans="1:5" ht="23.25">
      <c r="A376" s="6"/>
      <c r="B376" s="61"/>
      <c r="C376" s="2"/>
      <c r="D376" s="76"/>
      <c r="E376" s="62"/>
    </row>
    <row r="377" spans="1:5" ht="23.25">
      <c r="A377" s="6"/>
      <c r="B377" s="61"/>
      <c r="C377" s="2"/>
      <c r="D377" s="76"/>
      <c r="E377" s="62"/>
    </row>
    <row r="378" spans="1:5" ht="23.25">
      <c r="A378" s="6"/>
      <c r="B378" s="61"/>
      <c r="C378" s="2"/>
      <c r="D378" s="76"/>
      <c r="E378" s="79"/>
    </row>
    <row r="379" spans="1:5" ht="24" thickBot="1">
      <c r="A379" s="6"/>
      <c r="B379" s="45">
        <f>SUM(B368:B378)</f>
        <v>5648698.71</v>
      </c>
      <c r="C379" s="46"/>
      <c r="D379" s="82"/>
      <c r="E379" s="45">
        <f>SUM(E368:E378)</f>
        <v>1055535.69</v>
      </c>
    </row>
    <row r="380" spans="1:5" ht="24.75" thickBot="1" thickTop="1">
      <c r="A380" s="83">
        <f>SUM(A361:A379)</f>
        <v>29246100</v>
      </c>
      <c r="B380" s="84">
        <f>B367+B379</f>
        <v>23162519.27</v>
      </c>
      <c r="C380" s="263" t="s">
        <v>92</v>
      </c>
      <c r="D380" s="264"/>
      <c r="E380" s="84">
        <f>E367+E379</f>
        <v>5799722.129999999</v>
      </c>
    </row>
    <row r="381" spans="1:5" ht="24" thickTop="1">
      <c r="A381" s="95"/>
      <c r="B381" s="54"/>
      <c r="C381" s="52"/>
      <c r="D381" s="52"/>
      <c r="E381" s="54"/>
    </row>
    <row r="382" spans="1:5" ht="23.25">
      <c r="A382" s="95"/>
      <c r="B382" s="54"/>
      <c r="C382" s="52"/>
      <c r="D382" s="52"/>
      <c r="E382" s="54"/>
    </row>
    <row r="383" spans="1:5" ht="23.25">
      <c r="A383" s="95"/>
      <c r="B383" s="54"/>
      <c r="C383" s="52"/>
      <c r="D383" s="52"/>
      <c r="E383" s="54"/>
    </row>
    <row r="384" spans="1:5" ht="23.25">
      <c r="A384" s="95"/>
      <c r="B384" s="54"/>
      <c r="C384" s="52"/>
      <c r="D384" s="52"/>
      <c r="E384" s="54"/>
    </row>
    <row r="385" spans="1:5" ht="23.25">
      <c r="A385" s="95"/>
      <c r="B385" s="54"/>
      <c r="C385" s="52"/>
      <c r="D385" s="52"/>
      <c r="E385" s="54"/>
    </row>
    <row r="386" spans="1:5" ht="23.25">
      <c r="A386" s="1"/>
      <c r="B386" s="1"/>
      <c r="C386" s="3" t="s">
        <v>93</v>
      </c>
      <c r="D386" s="3"/>
      <c r="E386" s="1"/>
    </row>
    <row r="387" spans="1:5" ht="23.25">
      <c r="A387" s="256" t="s">
        <v>83</v>
      </c>
      <c r="B387" s="257"/>
      <c r="C387" s="258" t="s">
        <v>0</v>
      </c>
      <c r="D387" s="258" t="s">
        <v>1</v>
      </c>
      <c r="E387" s="72" t="s">
        <v>44</v>
      </c>
    </row>
    <row r="388" spans="1:5" ht="23.25">
      <c r="A388" s="49" t="s">
        <v>43</v>
      </c>
      <c r="B388" s="49" t="s">
        <v>84</v>
      </c>
      <c r="C388" s="259"/>
      <c r="D388" s="259"/>
      <c r="E388" s="49" t="s">
        <v>84</v>
      </c>
    </row>
    <row r="389" spans="1:5" ht="23.25">
      <c r="A389" s="73" t="s">
        <v>85</v>
      </c>
      <c r="B389" s="73" t="s">
        <v>85</v>
      </c>
      <c r="C389" s="260"/>
      <c r="D389" s="260"/>
      <c r="E389" s="73" t="s">
        <v>85</v>
      </c>
    </row>
    <row r="390" spans="1:5" ht="23.25">
      <c r="A390" s="5"/>
      <c r="B390" s="5"/>
      <c r="C390" s="59" t="s">
        <v>94</v>
      </c>
      <c r="D390" s="74"/>
      <c r="E390" s="5"/>
    </row>
    <row r="391" spans="1:5" ht="23.25">
      <c r="A391" s="85">
        <v>3885850</v>
      </c>
      <c r="B391" s="62">
        <f aca="true" t="shared" si="14" ref="B391:B409">B321+E391</f>
        <v>1556417</v>
      </c>
      <c r="C391" s="2" t="s">
        <v>7</v>
      </c>
      <c r="D391" s="86">
        <v>0</v>
      </c>
      <c r="E391" s="62">
        <v>6829</v>
      </c>
    </row>
    <row r="392" spans="1:5" ht="23.25">
      <c r="A392" s="85">
        <v>7233270</v>
      </c>
      <c r="B392" s="62">
        <f t="shared" si="14"/>
        <v>3193989</v>
      </c>
      <c r="C392" s="2" t="s">
        <v>9</v>
      </c>
      <c r="D392" s="86">
        <v>100</v>
      </c>
      <c r="E392" s="62">
        <v>740817</v>
      </c>
    </row>
    <row r="393" spans="1:5" ht="23.25">
      <c r="A393" s="85">
        <v>641040</v>
      </c>
      <c r="B393" s="62">
        <f t="shared" si="14"/>
        <v>249320</v>
      </c>
      <c r="C393" s="2" t="s">
        <v>15</v>
      </c>
      <c r="D393" s="86">
        <v>120</v>
      </c>
      <c r="E393" s="62">
        <v>42035</v>
      </c>
    </row>
    <row r="394" spans="1:5" ht="23.25">
      <c r="A394" s="85">
        <v>2647440</v>
      </c>
      <c r="B394" s="62">
        <f t="shared" si="14"/>
        <v>675240</v>
      </c>
      <c r="C394" s="2" t="s">
        <v>16</v>
      </c>
      <c r="D394" s="86">
        <v>130</v>
      </c>
      <c r="E394" s="62">
        <v>115540</v>
      </c>
    </row>
    <row r="395" spans="1:5" ht="23.25">
      <c r="A395" s="85">
        <v>407000</v>
      </c>
      <c r="B395" s="62">
        <f t="shared" si="14"/>
        <v>131424.5</v>
      </c>
      <c r="C395" s="2" t="s">
        <v>11</v>
      </c>
      <c r="D395" s="86">
        <v>200</v>
      </c>
      <c r="E395" s="62">
        <v>8812</v>
      </c>
    </row>
    <row r="396" spans="1:5" ht="23.25">
      <c r="A396" s="85">
        <v>5022000</v>
      </c>
      <c r="B396" s="62">
        <f t="shared" si="14"/>
        <v>1418036.6</v>
      </c>
      <c r="C396" s="2" t="s">
        <v>6</v>
      </c>
      <c r="D396" s="86">
        <v>250</v>
      </c>
      <c r="E396" s="62">
        <v>177264.06</v>
      </c>
    </row>
    <row r="397" spans="1:5" ht="23.25">
      <c r="A397" s="85">
        <v>2027000</v>
      </c>
      <c r="B397" s="62">
        <f t="shared" si="14"/>
        <v>583064.54</v>
      </c>
      <c r="C397" s="2" t="s">
        <v>17</v>
      </c>
      <c r="D397" s="86">
        <v>270</v>
      </c>
      <c r="E397" s="62">
        <v>138072.05</v>
      </c>
    </row>
    <row r="398" spans="1:5" ht="23.25">
      <c r="A398" s="87">
        <v>335000</v>
      </c>
      <c r="B398" s="62">
        <f t="shared" si="14"/>
        <v>129632.85999999999</v>
      </c>
      <c r="C398" s="2" t="s">
        <v>18</v>
      </c>
      <c r="D398" s="86">
        <v>300</v>
      </c>
      <c r="E398" s="62">
        <v>29678.43</v>
      </c>
    </row>
    <row r="399" spans="1:5" ht="23.25">
      <c r="A399" s="85">
        <v>1560000</v>
      </c>
      <c r="B399" s="62">
        <f t="shared" si="14"/>
        <v>813502.37</v>
      </c>
      <c r="C399" s="2" t="s">
        <v>19</v>
      </c>
      <c r="D399" s="86">
        <v>400</v>
      </c>
      <c r="E399" s="62">
        <v>49502.37</v>
      </c>
    </row>
    <row r="400" spans="1:5" ht="23.25">
      <c r="A400" s="88">
        <v>3721400</v>
      </c>
      <c r="B400" s="62">
        <f t="shared" si="14"/>
        <v>0</v>
      </c>
      <c r="C400" s="145" t="s">
        <v>20</v>
      </c>
      <c r="D400" s="86">
        <v>450</v>
      </c>
      <c r="E400" s="62">
        <v>0</v>
      </c>
    </row>
    <row r="401" spans="1:5" ht="23.25">
      <c r="A401" s="89">
        <v>0</v>
      </c>
      <c r="B401" s="62">
        <f t="shared" si="14"/>
        <v>0</v>
      </c>
      <c r="C401" s="2" t="s">
        <v>21</v>
      </c>
      <c r="D401" s="86">
        <v>500</v>
      </c>
      <c r="E401" s="62">
        <v>0</v>
      </c>
    </row>
    <row r="402" spans="1:5" ht="23.25">
      <c r="A402" s="89">
        <v>20000</v>
      </c>
      <c r="B402" s="79">
        <f t="shared" si="14"/>
        <v>0</v>
      </c>
      <c r="C402" s="2" t="s">
        <v>22</v>
      </c>
      <c r="D402" s="86"/>
      <c r="E402" s="90">
        <v>0</v>
      </c>
    </row>
    <row r="403" spans="1:5" ht="24" thickBot="1">
      <c r="A403" s="89"/>
      <c r="B403" s="143">
        <f t="shared" si="14"/>
        <v>8750626.87</v>
      </c>
      <c r="C403" s="2"/>
      <c r="D403" s="86"/>
      <c r="E403" s="45">
        <f>SUM(E391:E402)</f>
        <v>1308549.9100000001</v>
      </c>
    </row>
    <row r="404" spans="1:5" ht="24" thickTop="1">
      <c r="A404" s="85"/>
      <c r="B404" s="61">
        <f t="shared" si="14"/>
        <v>962576.29</v>
      </c>
      <c r="C404" s="2" t="s">
        <v>34</v>
      </c>
      <c r="D404" s="86"/>
      <c r="E404" s="61">
        <v>80403.15</v>
      </c>
    </row>
    <row r="405" spans="1:5" ht="23.25">
      <c r="A405" s="85"/>
      <c r="B405" s="61">
        <f t="shared" si="14"/>
        <v>1044232</v>
      </c>
      <c r="C405" s="2" t="s">
        <v>5</v>
      </c>
      <c r="D405" s="86"/>
      <c r="E405" s="62">
        <v>272074</v>
      </c>
    </row>
    <row r="406" spans="1:5" ht="23.25">
      <c r="A406" s="6"/>
      <c r="B406" s="61">
        <f t="shared" si="14"/>
        <v>2466040</v>
      </c>
      <c r="C406" s="2" t="s">
        <v>4</v>
      </c>
      <c r="D406" s="86"/>
      <c r="E406" s="62">
        <v>481250</v>
      </c>
    </row>
    <row r="407" spans="1:5" ht="23.25">
      <c r="A407" s="6"/>
      <c r="B407" s="61">
        <f t="shared" si="14"/>
        <v>204960</v>
      </c>
      <c r="C407" s="2" t="s">
        <v>10</v>
      </c>
      <c r="D407" s="76"/>
      <c r="E407" s="62"/>
    </row>
    <row r="408" spans="1:5" ht="23.25">
      <c r="A408" s="6"/>
      <c r="B408" s="61">
        <f t="shared" si="14"/>
        <v>607630.09</v>
      </c>
      <c r="C408" s="2" t="s">
        <v>115</v>
      </c>
      <c r="D408" s="76"/>
      <c r="E408" s="62"/>
    </row>
    <row r="409" spans="1:5" ht="23.25">
      <c r="A409" s="6"/>
      <c r="B409" s="61">
        <f t="shared" si="14"/>
        <v>50302</v>
      </c>
      <c r="C409" s="8" t="s">
        <v>13</v>
      </c>
      <c r="D409" s="148"/>
      <c r="E409" s="62"/>
    </row>
    <row r="410" spans="1:5" ht="23.25">
      <c r="A410" s="6"/>
      <c r="B410" s="61">
        <v>0.05</v>
      </c>
      <c r="C410" s="2" t="s">
        <v>152</v>
      </c>
      <c r="D410" s="76"/>
      <c r="E410" s="62">
        <v>0.05</v>
      </c>
    </row>
    <row r="411" spans="1:5" ht="24" thickBot="1">
      <c r="A411" s="6"/>
      <c r="B411" s="45">
        <f>SUM(B404:B410)</f>
        <v>5335740.43</v>
      </c>
      <c r="C411" s="2"/>
      <c r="D411" s="82"/>
      <c r="E411" s="45">
        <f>SUM(E404:E410)</f>
        <v>833727.2000000001</v>
      </c>
    </row>
    <row r="412" spans="1:5" ht="24.75" thickBot="1" thickTop="1">
      <c r="A412" s="83">
        <f>SUM(A391:A411)</f>
        <v>27500000</v>
      </c>
      <c r="B412" s="84">
        <f>B403+B411</f>
        <v>14086367.299999999</v>
      </c>
      <c r="C412" s="144" t="s">
        <v>95</v>
      </c>
      <c r="D412" s="144"/>
      <c r="E412" s="84">
        <f>E403+E411</f>
        <v>2142277.1100000003</v>
      </c>
    </row>
    <row r="413" spans="1:5" ht="24" thickTop="1">
      <c r="A413" s="1"/>
      <c r="B413" s="92">
        <f>B380-B412</f>
        <v>9076151.97</v>
      </c>
      <c r="C413" s="144" t="s">
        <v>96</v>
      </c>
      <c r="D413" s="3"/>
      <c r="E413" s="92">
        <f>E380-E412</f>
        <v>3657445.0199999986</v>
      </c>
    </row>
    <row r="414" spans="1:5" ht="23.25">
      <c r="A414" s="1"/>
      <c r="B414" s="80"/>
      <c r="C414" s="144" t="s">
        <v>97</v>
      </c>
      <c r="D414" s="3"/>
      <c r="E414" s="92"/>
    </row>
    <row r="415" spans="1:5" ht="23.25">
      <c r="A415" s="1"/>
      <c r="B415" s="93"/>
      <c r="C415" s="94" t="s">
        <v>98</v>
      </c>
      <c r="D415" s="3"/>
      <c r="E415" s="92"/>
    </row>
    <row r="416" spans="1:5" ht="24" thickBot="1">
      <c r="A416" s="1"/>
      <c r="B416" s="45">
        <f>B359+B380-B412</f>
        <v>42123984.72</v>
      </c>
      <c r="C416" s="144" t="s">
        <v>99</v>
      </c>
      <c r="D416" s="3"/>
      <c r="E416" s="45">
        <f>E359+E380-E412</f>
        <v>42123984.72</v>
      </c>
    </row>
    <row r="417" ht="20.25" thickTop="1"/>
    <row r="418" spans="1:5" ht="23.25">
      <c r="A418" s="261" t="s">
        <v>158</v>
      </c>
      <c r="B418" s="261"/>
      <c r="C418" s="261"/>
      <c r="D418" s="261"/>
      <c r="E418" s="261"/>
    </row>
    <row r="421" spans="1:5" ht="23.25">
      <c r="A421" s="70" t="s">
        <v>24</v>
      </c>
      <c r="B421" s="1"/>
      <c r="C421" s="2"/>
      <c r="D421" s="71" t="s">
        <v>182</v>
      </c>
      <c r="E421" s="1"/>
    </row>
    <row r="422" spans="1:5" ht="23.25">
      <c r="A422" s="1"/>
      <c r="B422" s="1"/>
      <c r="C422" s="2"/>
      <c r="D422" s="3"/>
      <c r="E422" s="1"/>
    </row>
    <row r="423" spans="1:5" ht="23.25">
      <c r="A423" s="262" t="s">
        <v>82</v>
      </c>
      <c r="B423" s="262"/>
      <c r="C423" s="262"/>
      <c r="D423" s="262"/>
      <c r="E423" s="262"/>
    </row>
    <row r="424" spans="1:5" ht="23.25">
      <c r="A424" s="1"/>
      <c r="B424" s="1"/>
      <c r="C424" s="2"/>
      <c r="D424" s="71" t="s">
        <v>133</v>
      </c>
      <c r="E424" s="1"/>
    </row>
    <row r="425" spans="1:5" ht="23.25">
      <c r="A425" s="1"/>
      <c r="B425" s="1"/>
      <c r="C425" s="2"/>
      <c r="D425" s="3"/>
      <c r="E425" s="1"/>
    </row>
    <row r="426" spans="1:5" ht="23.25">
      <c r="A426" s="256" t="s">
        <v>83</v>
      </c>
      <c r="B426" s="257"/>
      <c r="C426" s="258" t="s">
        <v>0</v>
      </c>
      <c r="D426" s="258" t="s">
        <v>1</v>
      </c>
      <c r="E426" s="72" t="s">
        <v>44</v>
      </c>
    </row>
    <row r="427" spans="1:5" ht="23.25">
      <c r="A427" s="49" t="s">
        <v>43</v>
      </c>
      <c r="B427" s="49" t="s">
        <v>84</v>
      </c>
      <c r="C427" s="259"/>
      <c r="D427" s="259"/>
      <c r="E427" s="49" t="s">
        <v>84</v>
      </c>
    </row>
    <row r="428" spans="1:5" ht="23.25">
      <c r="A428" s="73" t="s">
        <v>85</v>
      </c>
      <c r="B428" s="73" t="s">
        <v>85</v>
      </c>
      <c r="C428" s="260"/>
      <c r="D428" s="260"/>
      <c r="E428" s="73" t="s">
        <v>85</v>
      </c>
    </row>
    <row r="429" spans="1:5" ht="23.25">
      <c r="A429" s="5"/>
      <c r="B429" s="136">
        <v>33047832.75</v>
      </c>
      <c r="C429" s="4" t="s">
        <v>86</v>
      </c>
      <c r="D429" s="74"/>
      <c r="E429" s="136">
        <v>42123984.72</v>
      </c>
    </row>
    <row r="430" spans="1:5" ht="23.25">
      <c r="A430" s="75"/>
      <c r="B430" s="6"/>
      <c r="C430" s="4" t="s">
        <v>87</v>
      </c>
      <c r="D430" s="76"/>
      <c r="E430" s="77"/>
    </row>
    <row r="431" spans="1:5" ht="23.25">
      <c r="A431" s="75">
        <v>225000</v>
      </c>
      <c r="B431" s="62">
        <f aca="true" t="shared" si="15" ref="B431:B436">B361+E431</f>
        <v>321092.61</v>
      </c>
      <c r="C431" s="2" t="s">
        <v>88</v>
      </c>
      <c r="D431" s="32">
        <v>100</v>
      </c>
      <c r="E431" s="62">
        <v>24439.98</v>
      </c>
    </row>
    <row r="432" spans="1:5" ht="23.25">
      <c r="A432" s="75">
        <v>128000</v>
      </c>
      <c r="B432" s="62">
        <f t="shared" si="15"/>
        <v>90524.75</v>
      </c>
      <c r="C432" s="2" t="s">
        <v>89</v>
      </c>
      <c r="D432" s="32">
        <v>120</v>
      </c>
      <c r="E432" s="62">
        <v>7314</v>
      </c>
    </row>
    <row r="433" spans="1:5" ht="23.25">
      <c r="A433" s="75">
        <v>355000</v>
      </c>
      <c r="B433" s="62">
        <f t="shared" si="15"/>
        <v>142319.69</v>
      </c>
      <c r="C433" s="2" t="s">
        <v>90</v>
      </c>
      <c r="D433" s="32">
        <v>200</v>
      </c>
      <c r="E433" s="62">
        <v>51168.39</v>
      </c>
    </row>
    <row r="434" spans="1:5" ht="23.25">
      <c r="A434" s="75">
        <v>63100</v>
      </c>
      <c r="B434" s="62">
        <f t="shared" si="15"/>
        <v>66958</v>
      </c>
      <c r="C434" s="2" t="s">
        <v>23</v>
      </c>
      <c r="D434" s="32">
        <v>300</v>
      </c>
      <c r="E434" s="62">
        <v>7724</v>
      </c>
    </row>
    <row r="435" spans="1:5" ht="23.25">
      <c r="A435" s="78">
        <v>15200000</v>
      </c>
      <c r="B435" s="62">
        <f t="shared" si="15"/>
        <v>8829581.3</v>
      </c>
      <c r="C435" s="2" t="s">
        <v>91</v>
      </c>
      <c r="D435" s="32">
        <v>1000</v>
      </c>
      <c r="E435" s="62">
        <v>1126439.42</v>
      </c>
    </row>
    <row r="436" spans="1:5" ht="23.25">
      <c r="A436" s="75">
        <v>13275000</v>
      </c>
      <c r="B436" s="62">
        <f t="shared" si="15"/>
        <v>9850985</v>
      </c>
      <c r="C436" s="153" t="s">
        <v>14</v>
      </c>
      <c r="D436" s="32">
        <v>2000</v>
      </c>
      <c r="E436" s="79">
        <v>570555</v>
      </c>
    </row>
    <row r="437" spans="1:5" ht="24" thickBot="1">
      <c r="A437" s="75"/>
      <c r="B437" s="45">
        <f>SUM(B431:B436)</f>
        <v>19301461.35</v>
      </c>
      <c r="C437" s="153"/>
      <c r="D437" s="37"/>
      <c r="E437" s="45">
        <f>SUM(E431:E436)</f>
        <v>1787640.79</v>
      </c>
    </row>
    <row r="438" spans="1:5" ht="24" thickTop="1">
      <c r="A438" s="75"/>
      <c r="B438" s="61">
        <f aca="true" t="shared" si="16" ref="B438:B446">B368+E438</f>
        <v>1069644.84</v>
      </c>
      <c r="C438" s="2" t="s">
        <v>34</v>
      </c>
      <c r="D438" s="37"/>
      <c r="E438" s="61">
        <v>96589.31</v>
      </c>
    </row>
    <row r="439" spans="1:5" ht="23.25">
      <c r="A439" s="80"/>
      <c r="B439" s="61">
        <f t="shared" si="16"/>
        <v>1090306</v>
      </c>
      <c r="C439" s="2" t="s">
        <v>134</v>
      </c>
      <c r="D439" s="81"/>
      <c r="E439" s="62"/>
    </row>
    <row r="440" spans="1:5" ht="23.25">
      <c r="A440" s="80"/>
      <c r="B440" s="61">
        <f t="shared" si="16"/>
        <v>33310</v>
      </c>
      <c r="C440" s="2" t="s">
        <v>5</v>
      </c>
      <c r="D440" s="81"/>
      <c r="E440" s="62">
        <v>23250</v>
      </c>
    </row>
    <row r="441" spans="1:5" ht="23.25">
      <c r="A441" s="6"/>
      <c r="B441" s="61">
        <f t="shared" si="16"/>
        <v>6300</v>
      </c>
      <c r="C441" s="2" t="s">
        <v>4</v>
      </c>
      <c r="D441" s="76"/>
      <c r="E441" s="62"/>
    </row>
    <row r="442" spans="1:5" ht="23.25">
      <c r="A442" s="6"/>
      <c r="B442" s="61">
        <f t="shared" si="16"/>
        <v>10162.130000000001</v>
      </c>
      <c r="C442" s="2" t="s">
        <v>13</v>
      </c>
      <c r="D442" s="76"/>
      <c r="E442" s="62"/>
    </row>
    <row r="443" spans="1:5" ht="23.25">
      <c r="A443" s="6"/>
      <c r="B443" s="61">
        <f t="shared" si="16"/>
        <v>3734190</v>
      </c>
      <c r="C443" s="2" t="s">
        <v>141</v>
      </c>
      <c r="D443" s="76"/>
      <c r="E443" s="62">
        <f>110220+28350+54400</f>
        <v>192970</v>
      </c>
    </row>
    <row r="444" spans="1:5" ht="23.25">
      <c r="A444" s="6"/>
      <c r="B444" s="61">
        <f t="shared" si="16"/>
        <v>17595</v>
      </c>
      <c r="C444" s="2" t="s">
        <v>9</v>
      </c>
      <c r="D444" s="76"/>
      <c r="E444" s="62"/>
    </row>
    <row r="445" spans="1:5" ht="23.25">
      <c r="A445" s="6"/>
      <c r="B445" s="61">
        <f t="shared" si="16"/>
        <v>0.05</v>
      </c>
      <c r="C445" s="2" t="s">
        <v>152</v>
      </c>
      <c r="D445" s="76"/>
      <c r="E445" s="62"/>
    </row>
    <row r="446" spans="1:5" ht="23.25">
      <c r="A446" s="6"/>
      <c r="B446" s="61">
        <f t="shared" si="16"/>
        <v>2780000</v>
      </c>
      <c r="C446" s="2" t="s">
        <v>183</v>
      </c>
      <c r="D446" s="76"/>
      <c r="E446" s="62">
        <v>2780000</v>
      </c>
    </row>
    <row r="447" spans="1:5" ht="23.25">
      <c r="A447" s="6"/>
      <c r="B447" s="61"/>
      <c r="C447" s="2"/>
      <c r="D447" s="76"/>
      <c r="E447" s="62"/>
    </row>
    <row r="448" spans="1:5" ht="23.25">
      <c r="A448" s="6"/>
      <c r="B448" s="61"/>
      <c r="C448" s="2"/>
      <c r="D448" s="76"/>
      <c r="E448" s="79"/>
    </row>
    <row r="449" spans="1:5" ht="24" thickBot="1">
      <c r="A449" s="6"/>
      <c r="B449" s="45">
        <f>SUM(B438:B448)</f>
        <v>8741508.02</v>
      </c>
      <c r="C449" s="46"/>
      <c r="D449" s="82"/>
      <c r="E449" s="45">
        <f>SUM(E438:E448)</f>
        <v>3092809.31</v>
      </c>
    </row>
    <row r="450" spans="1:5" ht="24.75" thickBot="1" thickTop="1">
      <c r="A450" s="83">
        <f>SUM(A431:A449)</f>
        <v>29246100</v>
      </c>
      <c r="B450" s="84">
        <f>B437+B449</f>
        <v>28042969.37</v>
      </c>
      <c r="C450" s="263" t="s">
        <v>92</v>
      </c>
      <c r="D450" s="264"/>
      <c r="E450" s="84">
        <f>E437+E449</f>
        <v>4880450.1</v>
      </c>
    </row>
    <row r="451" spans="1:5" ht="24" thickTop="1">
      <c r="A451" s="95"/>
      <c r="B451" s="54"/>
      <c r="C451" s="52"/>
      <c r="D451" s="52"/>
      <c r="E451" s="54"/>
    </row>
    <row r="452" spans="1:5" ht="23.25">
      <c r="A452" s="95"/>
      <c r="B452" s="54"/>
      <c r="C452" s="52"/>
      <c r="D452" s="52"/>
      <c r="E452" s="54"/>
    </row>
    <row r="453" spans="1:5" ht="23.25">
      <c r="A453" s="95"/>
      <c r="B453" s="54"/>
      <c r="C453" s="52"/>
      <c r="D453" s="52"/>
      <c r="E453" s="54"/>
    </row>
    <row r="454" spans="1:5" ht="23.25">
      <c r="A454" s="95"/>
      <c r="B454" s="54"/>
      <c r="C454" s="52"/>
      <c r="D454" s="52"/>
      <c r="E454" s="54"/>
    </row>
    <row r="455" spans="1:5" ht="23.25">
      <c r="A455" s="95"/>
      <c r="B455" s="54"/>
      <c r="C455" s="52"/>
      <c r="D455" s="52"/>
      <c r="E455" s="54"/>
    </row>
    <row r="456" spans="1:5" ht="23.25">
      <c r="A456" s="1"/>
      <c r="B456" s="1"/>
      <c r="C456" s="3" t="s">
        <v>93</v>
      </c>
      <c r="D456" s="3"/>
      <c r="E456" s="1"/>
    </row>
    <row r="457" spans="1:5" ht="23.25">
      <c r="A457" s="256" t="s">
        <v>83</v>
      </c>
      <c r="B457" s="257"/>
      <c r="C457" s="258" t="s">
        <v>0</v>
      </c>
      <c r="D457" s="258" t="s">
        <v>1</v>
      </c>
      <c r="E457" s="72" t="s">
        <v>44</v>
      </c>
    </row>
    <row r="458" spans="1:5" ht="23.25">
      <c r="A458" s="49" t="s">
        <v>43</v>
      </c>
      <c r="B458" s="49" t="s">
        <v>84</v>
      </c>
      <c r="C458" s="259"/>
      <c r="D458" s="259"/>
      <c r="E458" s="49" t="s">
        <v>84</v>
      </c>
    </row>
    <row r="459" spans="1:5" ht="23.25">
      <c r="A459" s="73" t="s">
        <v>85</v>
      </c>
      <c r="B459" s="73" t="s">
        <v>85</v>
      </c>
      <c r="C459" s="260"/>
      <c r="D459" s="260"/>
      <c r="E459" s="73" t="s">
        <v>85</v>
      </c>
    </row>
    <row r="460" spans="1:5" ht="23.25">
      <c r="A460" s="5"/>
      <c r="B460" s="5"/>
      <c r="C460" s="59" t="s">
        <v>94</v>
      </c>
      <c r="D460" s="74"/>
      <c r="E460" s="5"/>
    </row>
    <row r="461" spans="1:5" ht="23.25">
      <c r="A461" s="85">
        <v>3885850</v>
      </c>
      <c r="B461" s="62">
        <f aca="true" t="shared" si="17" ref="B461:B479">B391+E461</f>
        <v>2541996</v>
      </c>
      <c r="C461" s="2" t="s">
        <v>7</v>
      </c>
      <c r="D461" s="86">
        <v>0</v>
      </c>
      <c r="E461" s="62">
        <v>985579</v>
      </c>
    </row>
    <row r="462" spans="1:5" ht="23.25">
      <c r="A462" s="85">
        <v>7233270</v>
      </c>
      <c r="B462" s="62">
        <f t="shared" si="17"/>
        <v>3833563</v>
      </c>
      <c r="C462" s="2" t="s">
        <v>9</v>
      </c>
      <c r="D462" s="86">
        <v>100</v>
      </c>
      <c r="E462" s="62">
        <v>639574</v>
      </c>
    </row>
    <row r="463" spans="1:5" ht="23.25">
      <c r="A463" s="85">
        <v>641040</v>
      </c>
      <c r="B463" s="62">
        <f t="shared" si="17"/>
        <v>291895</v>
      </c>
      <c r="C463" s="2" t="s">
        <v>15</v>
      </c>
      <c r="D463" s="86">
        <v>120</v>
      </c>
      <c r="E463" s="62">
        <v>42575</v>
      </c>
    </row>
    <row r="464" spans="1:5" ht="23.25">
      <c r="A464" s="85">
        <v>2647440</v>
      </c>
      <c r="B464" s="62">
        <f t="shared" si="17"/>
        <v>790780</v>
      </c>
      <c r="C464" s="2" t="s">
        <v>16</v>
      </c>
      <c r="D464" s="86">
        <v>130</v>
      </c>
      <c r="E464" s="62">
        <v>115540</v>
      </c>
    </row>
    <row r="465" spans="1:5" ht="23.25">
      <c r="A465" s="85">
        <v>407000</v>
      </c>
      <c r="B465" s="62">
        <f t="shared" si="17"/>
        <v>182636.5</v>
      </c>
      <c r="C465" s="2" t="s">
        <v>11</v>
      </c>
      <c r="D465" s="86">
        <v>200</v>
      </c>
      <c r="E465" s="62">
        <v>51212</v>
      </c>
    </row>
    <row r="466" spans="1:5" ht="23.25">
      <c r="A466" s="85">
        <v>5022000</v>
      </c>
      <c r="B466" s="62">
        <f t="shared" si="17"/>
        <v>1898566.9100000001</v>
      </c>
      <c r="C466" s="2" t="s">
        <v>6</v>
      </c>
      <c r="D466" s="86">
        <v>250</v>
      </c>
      <c r="E466" s="62">
        <v>480530.31</v>
      </c>
    </row>
    <row r="467" spans="1:5" ht="23.25">
      <c r="A467" s="85">
        <v>2027000</v>
      </c>
      <c r="B467" s="62">
        <f t="shared" si="17"/>
        <v>761165.5700000001</v>
      </c>
      <c r="C467" s="2" t="s">
        <v>17</v>
      </c>
      <c r="D467" s="86">
        <v>270</v>
      </c>
      <c r="E467" s="62">
        <v>178101.03</v>
      </c>
    </row>
    <row r="468" spans="1:5" ht="23.25">
      <c r="A468" s="87">
        <v>335000</v>
      </c>
      <c r="B468" s="62">
        <f t="shared" si="17"/>
        <v>174930.75999999998</v>
      </c>
      <c r="C468" s="2" t="s">
        <v>18</v>
      </c>
      <c r="D468" s="86">
        <v>300</v>
      </c>
      <c r="E468" s="62">
        <v>45297.9</v>
      </c>
    </row>
    <row r="469" spans="1:5" ht="23.25">
      <c r="A469" s="85">
        <v>1560000</v>
      </c>
      <c r="B469" s="62">
        <f t="shared" si="17"/>
        <v>858502.37</v>
      </c>
      <c r="C469" s="2" t="s">
        <v>19</v>
      </c>
      <c r="D469" s="86">
        <v>400</v>
      </c>
      <c r="E469" s="62">
        <v>45000</v>
      </c>
    </row>
    <row r="470" spans="1:5" ht="23.25">
      <c r="A470" s="88">
        <v>3721400</v>
      </c>
      <c r="B470" s="62">
        <f t="shared" si="17"/>
        <v>28000</v>
      </c>
      <c r="C470" s="153" t="s">
        <v>20</v>
      </c>
      <c r="D470" s="86">
        <v>450</v>
      </c>
      <c r="E470" s="62">
        <v>28000</v>
      </c>
    </row>
    <row r="471" spans="1:5" ht="23.25">
      <c r="A471" s="89">
        <v>0</v>
      </c>
      <c r="B471" s="62">
        <f t="shared" si="17"/>
        <v>3009700</v>
      </c>
      <c r="C471" s="2" t="s">
        <v>21</v>
      </c>
      <c r="D471" s="86">
        <v>500</v>
      </c>
      <c r="E471" s="62">
        <v>3009700</v>
      </c>
    </row>
    <row r="472" spans="1:5" ht="23.25">
      <c r="A472" s="89">
        <v>20000</v>
      </c>
      <c r="B472" s="79">
        <f t="shared" si="17"/>
        <v>0</v>
      </c>
      <c r="C472" s="2" t="s">
        <v>22</v>
      </c>
      <c r="D472" s="86"/>
      <c r="E472" s="90">
        <v>0</v>
      </c>
    </row>
    <row r="473" spans="1:5" ht="24" thickBot="1">
      <c r="A473" s="89"/>
      <c r="B473" s="143">
        <f t="shared" si="17"/>
        <v>14371736.11</v>
      </c>
      <c r="C473" s="2"/>
      <c r="D473" s="86"/>
      <c r="E473" s="45">
        <f>SUM(E461:E472)</f>
        <v>5621109.24</v>
      </c>
    </row>
    <row r="474" spans="1:5" ht="24" thickTop="1">
      <c r="A474" s="85"/>
      <c r="B474" s="61">
        <f t="shared" si="17"/>
        <v>1029125.13</v>
      </c>
      <c r="C474" s="2" t="s">
        <v>34</v>
      </c>
      <c r="D474" s="86"/>
      <c r="E474" s="61">
        <v>66548.84</v>
      </c>
    </row>
    <row r="475" spans="1:5" ht="23.25">
      <c r="A475" s="85"/>
      <c r="B475" s="61">
        <f t="shared" si="17"/>
        <v>1044232</v>
      </c>
      <c r="C475" s="2" t="s">
        <v>5</v>
      </c>
      <c r="D475" s="86"/>
      <c r="E475" s="62"/>
    </row>
    <row r="476" spans="1:5" ht="23.25">
      <c r="A476" s="6"/>
      <c r="B476" s="61">
        <f t="shared" si="17"/>
        <v>2466040</v>
      </c>
      <c r="C476" s="2" t="s">
        <v>4</v>
      </c>
      <c r="D476" s="86"/>
      <c r="E476" s="62"/>
    </row>
    <row r="477" spans="1:5" ht="23.25">
      <c r="A477" s="6"/>
      <c r="B477" s="61">
        <f t="shared" si="17"/>
        <v>204960</v>
      </c>
      <c r="C477" s="2" t="s">
        <v>10</v>
      </c>
      <c r="D477" s="76"/>
      <c r="E477" s="62"/>
    </row>
    <row r="478" spans="1:5" ht="23.25">
      <c r="A478" s="6"/>
      <c r="B478" s="61">
        <f t="shared" si="17"/>
        <v>607630.09</v>
      </c>
      <c r="C478" s="2" t="s">
        <v>115</v>
      </c>
      <c r="D478" s="76"/>
      <c r="E478" s="62"/>
    </row>
    <row r="479" spans="1:5" ht="23.25">
      <c r="A479" s="6"/>
      <c r="B479" s="61">
        <f t="shared" si="17"/>
        <v>50302</v>
      </c>
      <c r="C479" s="44" t="s">
        <v>13</v>
      </c>
      <c r="D479" s="76"/>
      <c r="E479" s="62"/>
    </row>
    <row r="480" spans="1:5" ht="23.25">
      <c r="A480" s="6"/>
      <c r="B480" s="61">
        <v>0.05</v>
      </c>
      <c r="C480" s="2" t="s">
        <v>152</v>
      </c>
      <c r="D480" s="76"/>
      <c r="E480" s="62"/>
    </row>
    <row r="481" spans="1:5" ht="24" thickBot="1">
      <c r="A481" s="6"/>
      <c r="B481" s="45">
        <f>SUM(B474:B480)</f>
        <v>5402289.27</v>
      </c>
      <c r="C481" s="2"/>
      <c r="D481" s="82"/>
      <c r="E481" s="45">
        <f>SUM(E474:E480)</f>
        <v>66548.84</v>
      </c>
    </row>
    <row r="482" spans="1:5" ht="24.75" thickBot="1" thickTop="1">
      <c r="A482" s="83">
        <f>SUM(A461:A481)</f>
        <v>27500000</v>
      </c>
      <c r="B482" s="84">
        <f>B473+B481</f>
        <v>19774025.38</v>
      </c>
      <c r="C482" s="150" t="s">
        <v>95</v>
      </c>
      <c r="D482" s="150"/>
      <c r="E482" s="84">
        <f>E473+E481</f>
        <v>5687658.08</v>
      </c>
    </row>
    <row r="483" spans="1:5" ht="24" thickTop="1">
      <c r="A483" s="1"/>
      <c r="B483" s="92">
        <f>B450-B482</f>
        <v>8268943.990000002</v>
      </c>
      <c r="C483" s="150" t="s">
        <v>96</v>
      </c>
      <c r="D483" s="3"/>
      <c r="E483" s="92"/>
    </row>
    <row r="484" spans="1:5" ht="23.25">
      <c r="A484" s="1"/>
      <c r="B484" s="80"/>
      <c r="C484" s="150" t="s">
        <v>97</v>
      </c>
      <c r="D484" s="3"/>
      <c r="E484" s="92"/>
    </row>
    <row r="485" spans="1:5" ht="23.25">
      <c r="A485" s="1"/>
      <c r="B485" s="93"/>
      <c r="C485" s="94" t="s">
        <v>98</v>
      </c>
      <c r="D485" s="3"/>
      <c r="E485" s="92">
        <f>E450-E482</f>
        <v>-807207.9800000004</v>
      </c>
    </row>
    <row r="486" spans="1:5" ht="24" thickBot="1">
      <c r="A486" s="1"/>
      <c r="B486" s="45">
        <f>B429+B450-B482</f>
        <v>41316776.74000001</v>
      </c>
      <c r="C486" s="150" t="s">
        <v>99</v>
      </c>
      <c r="D486" s="3"/>
      <c r="E486" s="45">
        <f>E429+E450-E482</f>
        <v>41316776.74</v>
      </c>
    </row>
    <row r="487" ht="20.25" thickTop="1"/>
    <row r="488" spans="1:5" ht="23.25">
      <c r="A488" s="261" t="s">
        <v>158</v>
      </c>
      <c r="B488" s="261"/>
      <c r="C488" s="261"/>
      <c r="D488" s="261"/>
      <c r="E488" s="261"/>
    </row>
  </sheetData>
  <sheetProtection/>
  <mergeCells count="63">
    <mergeCell ref="A457:B457"/>
    <mergeCell ref="C457:C459"/>
    <mergeCell ref="D457:D459"/>
    <mergeCell ref="A488:E488"/>
    <mergeCell ref="A423:E423"/>
    <mergeCell ref="A426:B426"/>
    <mergeCell ref="C426:C428"/>
    <mergeCell ref="D426:D428"/>
    <mergeCell ref="C450:D450"/>
    <mergeCell ref="C240:D240"/>
    <mergeCell ref="A247:B247"/>
    <mergeCell ref="C247:C249"/>
    <mergeCell ref="D247:D249"/>
    <mergeCell ref="A278:E278"/>
    <mergeCell ref="A68:E68"/>
    <mergeCell ref="A138:E138"/>
    <mergeCell ref="A208:E208"/>
    <mergeCell ref="A213:E213"/>
    <mergeCell ref="A216:B216"/>
    <mergeCell ref="C216:C218"/>
    <mergeCell ref="D216:D218"/>
    <mergeCell ref="A177:B177"/>
    <mergeCell ref="C177:C179"/>
    <mergeCell ref="D177:D179"/>
    <mergeCell ref="A143:E143"/>
    <mergeCell ref="A146:B146"/>
    <mergeCell ref="C146:C148"/>
    <mergeCell ref="D146:D148"/>
    <mergeCell ref="C170:D170"/>
    <mergeCell ref="A107:B107"/>
    <mergeCell ref="C107:C109"/>
    <mergeCell ref="D107:D109"/>
    <mergeCell ref="A73:E73"/>
    <mergeCell ref="A76:B76"/>
    <mergeCell ref="C76:C78"/>
    <mergeCell ref="D76:D78"/>
    <mergeCell ref="C100:D100"/>
    <mergeCell ref="A37:B37"/>
    <mergeCell ref="C37:C39"/>
    <mergeCell ref="D37:D39"/>
    <mergeCell ref="A3:E3"/>
    <mergeCell ref="A6:B6"/>
    <mergeCell ref="C6:C8"/>
    <mergeCell ref="D6:D8"/>
    <mergeCell ref="C30:D30"/>
    <mergeCell ref="A317:B317"/>
    <mergeCell ref="C317:C319"/>
    <mergeCell ref="D317:D319"/>
    <mergeCell ref="A348:E348"/>
    <mergeCell ref="A283:E283"/>
    <mergeCell ref="A286:B286"/>
    <mergeCell ref="C286:C288"/>
    <mergeCell ref="D286:D288"/>
    <mergeCell ref="C310:D310"/>
    <mergeCell ref="A387:B387"/>
    <mergeCell ref="C387:C389"/>
    <mergeCell ref="D387:D389"/>
    <mergeCell ref="A418:E418"/>
    <mergeCell ref="A353:E353"/>
    <mergeCell ref="A356:B356"/>
    <mergeCell ref="C356:C358"/>
    <mergeCell ref="D356:D358"/>
    <mergeCell ref="C380:D380"/>
  </mergeCells>
  <printOptions/>
  <pageMargins left="0.3937007874015748" right="0.1968503937007874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9"/>
  <sheetViews>
    <sheetView zoomScaleSheetLayoutView="85" zoomScalePageLayoutView="0" workbookViewId="0" topLeftCell="A28">
      <selection activeCell="F363" sqref="F363"/>
    </sheetView>
  </sheetViews>
  <sheetFormatPr defaultColWidth="9.140625" defaultRowHeight="15"/>
  <cols>
    <col min="1" max="1" width="11.28125" style="164" customWidth="1"/>
    <col min="2" max="2" width="11.421875" style="164" customWidth="1"/>
    <col min="3" max="3" width="11.00390625" style="164" customWidth="1"/>
    <col min="4" max="4" width="12.28125" style="164" customWidth="1"/>
    <col min="5" max="5" width="29.140625" style="164" customWidth="1"/>
    <col min="6" max="6" width="7.421875" style="164" customWidth="1"/>
    <col min="7" max="7" width="12.00390625" style="164" customWidth="1"/>
    <col min="8" max="9" width="8.00390625" style="164" hidden="1" customWidth="1"/>
    <col min="10" max="16384" width="9.00390625" style="164" customWidth="1"/>
  </cols>
  <sheetData>
    <row r="1" spans="1:7" ht="21">
      <c r="A1" s="278" t="s">
        <v>24</v>
      </c>
      <c r="B1" s="278"/>
      <c r="C1" s="278"/>
      <c r="D1" s="278"/>
      <c r="E1" s="278"/>
      <c r="F1" s="278"/>
      <c r="G1" s="278"/>
    </row>
    <row r="2" spans="1:7" ht="21">
      <c r="A2" s="278" t="s">
        <v>82</v>
      </c>
      <c r="B2" s="278"/>
      <c r="C2" s="278"/>
      <c r="D2" s="278"/>
      <c r="E2" s="278"/>
      <c r="F2" s="278"/>
      <c r="G2" s="278"/>
    </row>
    <row r="3" spans="1:7" ht="21">
      <c r="A3" s="278" t="s">
        <v>302</v>
      </c>
      <c r="B3" s="278"/>
      <c r="C3" s="278"/>
      <c r="D3" s="278"/>
      <c r="E3" s="278"/>
      <c r="F3" s="278"/>
      <c r="G3" s="278"/>
    </row>
    <row r="4" spans="1:7" ht="21">
      <c r="A4" s="269" t="s">
        <v>83</v>
      </c>
      <c r="B4" s="270"/>
      <c r="C4" s="270"/>
      <c r="D4" s="271"/>
      <c r="E4" s="272" t="s">
        <v>0</v>
      </c>
      <c r="F4" s="275" t="s">
        <v>1</v>
      </c>
      <c r="G4" s="166" t="s">
        <v>81</v>
      </c>
    </row>
    <row r="5" spans="1:7" ht="21">
      <c r="A5" s="106" t="s">
        <v>43</v>
      </c>
      <c r="B5" s="106" t="s">
        <v>303</v>
      </c>
      <c r="C5" s="106" t="s">
        <v>39</v>
      </c>
      <c r="D5" s="106" t="s">
        <v>84</v>
      </c>
      <c r="E5" s="273"/>
      <c r="F5" s="276"/>
      <c r="G5" s="106" t="s">
        <v>44</v>
      </c>
    </row>
    <row r="6" spans="1:7" ht="21">
      <c r="A6" s="106" t="s">
        <v>306</v>
      </c>
      <c r="B6" s="106" t="s">
        <v>304</v>
      </c>
      <c r="C6" s="106" t="s">
        <v>306</v>
      </c>
      <c r="D6" s="106" t="s">
        <v>306</v>
      </c>
      <c r="E6" s="273"/>
      <c r="F6" s="276"/>
      <c r="G6" s="106" t="s">
        <v>307</v>
      </c>
    </row>
    <row r="7" spans="1:7" ht="21">
      <c r="A7" s="163"/>
      <c r="B7" s="163" t="s">
        <v>305</v>
      </c>
      <c r="C7" s="163"/>
      <c r="D7" s="163"/>
      <c r="E7" s="274"/>
      <c r="F7" s="277"/>
      <c r="G7" s="163" t="s">
        <v>306</v>
      </c>
    </row>
    <row r="8" spans="1:7" ht="21">
      <c r="A8" s="167"/>
      <c r="B8" s="167"/>
      <c r="C8" s="167"/>
      <c r="D8" s="168">
        <v>33047832.75</v>
      </c>
      <c r="E8" s="169" t="s">
        <v>86</v>
      </c>
      <c r="F8" s="170"/>
      <c r="G8" s="168">
        <v>41316776.74</v>
      </c>
    </row>
    <row r="9" spans="1:7" ht="21">
      <c r="A9" s="171"/>
      <c r="B9" s="171"/>
      <c r="C9" s="171"/>
      <c r="D9" s="172"/>
      <c r="E9" s="173" t="s">
        <v>309</v>
      </c>
      <c r="F9" s="161"/>
      <c r="G9" s="16"/>
    </row>
    <row r="10" spans="1:7" ht="21">
      <c r="A10" s="171">
        <v>225000</v>
      </c>
      <c r="B10" s="171"/>
      <c r="C10" s="171">
        <f aca="true" t="shared" si="0" ref="C10:C16">SUM(A10:B10)</f>
        <v>225000</v>
      </c>
      <c r="D10" s="174">
        <v>342120.86</v>
      </c>
      <c r="E10" s="15" t="s">
        <v>88</v>
      </c>
      <c r="F10" s="175"/>
      <c r="G10" s="174">
        <v>21028.25</v>
      </c>
    </row>
    <row r="11" spans="1:7" ht="21">
      <c r="A11" s="171">
        <v>128000</v>
      </c>
      <c r="B11" s="171"/>
      <c r="C11" s="171">
        <f t="shared" si="0"/>
        <v>128000</v>
      </c>
      <c r="D11" s="174">
        <v>100719.75</v>
      </c>
      <c r="E11" s="15" t="s">
        <v>89</v>
      </c>
      <c r="F11" s="175"/>
      <c r="G11" s="174">
        <v>10195</v>
      </c>
    </row>
    <row r="12" spans="1:7" ht="21">
      <c r="A12" s="171">
        <v>355000</v>
      </c>
      <c r="B12" s="171"/>
      <c r="C12" s="171">
        <f t="shared" si="0"/>
        <v>355000</v>
      </c>
      <c r="D12" s="174">
        <v>148344.69</v>
      </c>
      <c r="E12" s="15" t="s">
        <v>90</v>
      </c>
      <c r="F12" s="175"/>
      <c r="G12" s="174">
        <v>6025</v>
      </c>
    </row>
    <row r="13" spans="1:7" ht="21">
      <c r="A13" s="171">
        <v>63100</v>
      </c>
      <c r="B13" s="171"/>
      <c r="C13" s="171">
        <f t="shared" si="0"/>
        <v>63100</v>
      </c>
      <c r="D13" s="174">
        <v>69161</v>
      </c>
      <c r="E13" s="15" t="s">
        <v>23</v>
      </c>
      <c r="F13" s="175"/>
      <c r="G13" s="174">
        <v>2203</v>
      </c>
    </row>
    <row r="14" spans="1:7" ht="21">
      <c r="A14" s="205">
        <v>15200000</v>
      </c>
      <c r="B14" s="205"/>
      <c r="C14" s="205">
        <f t="shared" si="0"/>
        <v>15200000</v>
      </c>
      <c r="D14" s="174">
        <v>10835280.52</v>
      </c>
      <c r="E14" s="15" t="s">
        <v>91</v>
      </c>
      <c r="F14" s="175"/>
      <c r="G14" s="174">
        <v>2005699.22</v>
      </c>
    </row>
    <row r="15" spans="1:7" ht="21">
      <c r="A15" s="205">
        <v>13275000</v>
      </c>
      <c r="B15" s="205"/>
      <c r="C15" s="205">
        <f t="shared" si="0"/>
        <v>13275000</v>
      </c>
      <c r="D15" s="176">
        <v>9850985</v>
      </c>
      <c r="E15" s="15" t="s">
        <v>14</v>
      </c>
      <c r="F15" s="175"/>
      <c r="G15" s="174">
        <v>0</v>
      </c>
    </row>
    <row r="16" spans="1:7" ht="21">
      <c r="A16" s="205"/>
      <c r="B16" s="205">
        <v>8157896</v>
      </c>
      <c r="C16" s="205">
        <f t="shared" si="0"/>
        <v>8157896</v>
      </c>
      <c r="D16" s="176">
        <v>8157896</v>
      </c>
      <c r="E16" s="177" t="s">
        <v>308</v>
      </c>
      <c r="F16" s="175"/>
      <c r="G16" s="176">
        <v>553400</v>
      </c>
    </row>
    <row r="17" spans="1:7" ht="21.75" thickBot="1">
      <c r="A17" s="171"/>
      <c r="B17" s="171"/>
      <c r="C17" s="171"/>
      <c r="D17" s="125">
        <f>SUM(D10:D16)</f>
        <v>29504507.82</v>
      </c>
      <c r="E17" s="178" t="s">
        <v>92</v>
      </c>
      <c r="F17" s="179"/>
      <c r="G17" s="125">
        <f>SUM(G10:G16)</f>
        <v>2598550.4699999997</v>
      </c>
    </row>
    <row r="18" spans="1:7" ht="21.75" thickTop="1">
      <c r="A18" s="180"/>
      <c r="B18" s="171"/>
      <c r="C18" s="171"/>
      <c r="D18" s="160">
        <v>1130895.71</v>
      </c>
      <c r="E18" s="15" t="s">
        <v>34</v>
      </c>
      <c r="F18" s="179"/>
      <c r="G18" s="160">
        <v>61250.87</v>
      </c>
    </row>
    <row r="19" spans="1:7" ht="21">
      <c r="A19" s="180"/>
      <c r="B19" s="180"/>
      <c r="C19" s="180"/>
      <c r="D19" s="174">
        <v>33310</v>
      </c>
      <c r="E19" s="15" t="s">
        <v>5</v>
      </c>
      <c r="F19" s="181"/>
      <c r="G19" s="174">
        <v>0</v>
      </c>
    </row>
    <row r="20" spans="1:7" ht="21">
      <c r="A20" s="172"/>
      <c r="B20" s="172"/>
      <c r="C20" s="172"/>
      <c r="D20" s="174">
        <v>6300</v>
      </c>
      <c r="E20" s="15" t="s">
        <v>4</v>
      </c>
      <c r="F20" s="161"/>
      <c r="G20" s="174">
        <v>0</v>
      </c>
    </row>
    <row r="21" spans="1:7" ht="21">
      <c r="A21" s="172"/>
      <c r="B21" s="172"/>
      <c r="C21" s="172"/>
      <c r="D21" s="174">
        <v>16925.13</v>
      </c>
      <c r="E21" s="15" t="s">
        <v>13</v>
      </c>
      <c r="F21" s="161"/>
      <c r="G21" s="174">
        <v>6763</v>
      </c>
    </row>
    <row r="22" spans="1:7" ht="21">
      <c r="A22" s="172"/>
      <c r="B22" s="182"/>
      <c r="C22" s="182"/>
      <c r="D22" s="160">
        <v>17595</v>
      </c>
      <c r="E22" s="15" t="s">
        <v>9</v>
      </c>
      <c r="F22" s="161"/>
      <c r="G22" s="174">
        <v>0</v>
      </c>
    </row>
    <row r="23" spans="1:7" ht="21">
      <c r="A23" s="172"/>
      <c r="B23" s="182"/>
      <c r="C23" s="182"/>
      <c r="D23" s="160">
        <v>0.05</v>
      </c>
      <c r="E23" s="15" t="s">
        <v>310</v>
      </c>
      <c r="F23" s="161"/>
      <c r="G23" s="174">
        <v>0</v>
      </c>
    </row>
    <row r="24" spans="1:7" ht="21">
      <c r="A24" s="172"/>
      <c r="B24" s="182"/>
      <c r="C24" s="182"/>
      <c r="D24" s="160"/>
      <c r="E24" s="15"/>
      <c r="F24" s="161"/>
      <c r="G24" s="174"/>
    </row>
    <row r="25" spans="1:7" ht="21">
      <c r="A25" s="172"/>
      <c r="B25" s="182"/>
      <c r="C25" s="182"/>
      <c r="D25" s="160"/>
      <c r="E25" s="15"/>
      <c r="F25" s="161"/>
      <c r="G25" s="174"/>
    </row>
    <row r="26" spans="1:7" ht="21">
      <c r="A26" s="172"/>
      <c r="B26" s="182"/>
      <c r="C26" s="182"/>
      <c r="D26" s="160"/>
      <c r="E26" s="15"/>
      <c r="F26" s="161"/>
      <c r="G26" s="174"/>
    </row>
    <row r="27" spans="1:7" ht="21">
      <c r="A27" s="172"/>
      <c r="B27" s="182"/>
      <c r="C27" s="182"/>
      <c r="D27" s="160"/>
      <c r="E27" s="15"/>
      <c r="F27" s="161"/>
      <c r="G27" s="176"/>
    </row>
    <row r="28" spans="1:7" ht="21.75" thickBot="1">
      <c r="A28" s="172"/>
      <c r="B28" s="183"/>
      <c r="C28" s="183"/>
      <c r="D28" s="125">
        <f>SUM(D18:D27)</f>
        <v>1205025.89</v>
      </c>
      <c r="E28" s="17"/>
      <c r="F28" s="184"/>
      <c r="G28" s="125">
        <f>SUM(G18:G27)</f>
        <v>68013.87</v>
      </c>
    </row>
    <row r="29" spans="1:7" ht="22.5" thickBot="1" thickTop="1">
      <c r="A29" s="185">
        <f>SUM(A10:A28)</f>
        <v>29246100</v>
      </c>
      <c r="B29" s="185">
        <f>SUM(B10:B28)</f>
        <v>8157896</v>
      </c>
      <c r="C29" s="185">
        <f>SUM(C10:C28)</f>
        <v>37403996</v>
      </c>
      <c r="D29" s="186">
        <f>D17+D28</f>
        <v>30709533.71</v>
      </c>
      <c r="E29" s="266" t="s">
        <v>92</v>
      </c>
      <c r="F29" s="267"/>
      <c r="G29" s="186">
        <f>G17+G28</f>
        <v>2666564.34</v>
      </c>
    </row>
    <row r="30" spans="1:7" ht="21.75" thickTop="1">
      <c r="A30" s="187"/>
      <c r="B30" s="187"/>
      <c r="C30" s="187"/>
      <c r="D30" s="188"/>
      <c r="E30" s="189"/>
      <c r="F30" s="189"/>
      <c r="G30" s="188"/>
    </row>
    <row r="31" spans="1:7" ht="21">
      <c r="A31" s="187"/>
      <c r="B31" s="187"/>
      <c r="C31" s="187"/>
      <c r="D31" s="188"/>
      <c r="E31" s="189"/>
      <c r="F31" s="189"/>
      <c r="G31" s="188"/>
    </row>
    <row r="32" spans="1:7" ht="21">
      <c r="A32" s="187"/>
      <c r="B32" s="187"/>
      <c r="C32" s="187"/>
      <c r="D32" s="188"/>
      <c r="E32" s="189"/>
      <c r="F32" s="189"/>
      <c r="G32" s="188"/>
    </row>
    <row r="33" spans="1:7" ht="21">
      <c r="A33" s="187"/>
      <c r="B33" s="187"/>
      <c r="C33" s="187"/>
      <c r="D33" s="188"/>
      <c r="E33" s="189"/>
      <c r="F33" s="189"/>
      <c r="G33" s="188"/>
    </row>
    <row r="34" spans="1:7" ht="21">
      <c r="A34" s="187"/>
      <c r="B34" s="187"/>
      <c r="C34" s="187"/>
      <c r="D34" s="188"/>
      <c r="E34" s="189"/>
      <c r="F34" s="189"/>
      <c r="G34" s="188"/>
    </row>
    <row r="35" spans="1:7" ht="21">
      <c r="A35" s="187"/>
      <c r="B35" s="187"/>
      <c r="C35" s="187"/>
      <c r="D35" s="188"/>
      <c r="E35" s="189"/>
      <c r="F35" s="189"/>
      <c r="G35" s="188"/>
    </row>
    <row r="36" spans="1:7" ht="21">
      <c r="A36" s="187"/>
      <c r="B36" s="187"/>
      <c r="C36" s="187"/>
      <c r="D36" s="188"/>
      <c r="E36" s="189"/>
      <c r="F36" s="189"/>
      <c r="G36" s="188"/>
    </row>
    <row r="37" spans="1:7" ht="21">
      <c r="A37" s="187"/>
      <c r="B37" s="187"/>
      <c r="C37" s="187"/>
      <c r="D37" s="188"/>
      <c r="E37" s="189"/>
      <c r="F37" s="189"/>
      <c r="G37" s="188"/>
    </row>
    <row r="38" spans="1:7" ht="21">
      <c r="A38" s="268" t="s">
        <v>93</v>
      </c>
      <c r="B38" s="268"/>
      <c r="C38" s="268"/>
      <c r="D38" s="268"/>
      <c r="E38" s="268"/>
      <c r="F38" s="268"/>
      <c r="G38" s="268"/>
    </row>
    <row r="39" spans="1:7" ht="21">
      <c r="A39" s="269" t="s">
        <v>83</v>
      </c>
      <c r="B39" s="270"/>
      <c r="C39" s="270"/>
      <c r="D39" s="271"/>
      <c r="E39" s="272" t="s">
        <v>0</v>
      </c>
      <c r="F39" s="275" t="s">
        <v>1</v>
      </c>
      <c r="G39" s="166" t="s">
        <v>81</v>
      </c>
    </row>
    <row r="40" spans="1:7" ht="21">
      <c r="A40" s="106" t="s">
        <v>43</v>
      </c>
      <c r="B40" s="106" t="s">
        <v>303</v>
      </c>
      <c r="C40" s="106" t="s">
        <v>39</v>
      </c>
      <c r="D40" s="106" t="s">
        <v>84</v>
      </c>
      <c r="E40" s="273"/>
      <c r="F40" s="276"/>
      <c r="G40" s="106" t="s">
        <v>44</v>
      </c>
    </row>
    <row r="41" spans="1:7" ht="21">
      <c r="A41" s="106" t="s">
        <v>306</v>
      </c>
      <c r="B41" s="106" t="s">
        <v>304</v>
      </c>
      <c r="C41" s="106" t="s">
        <v>306</v>
      </c>
      <c r="D41" s="106" t="s">
        <v>306</v>
      </c>
      <c r="E41" s="273"/>
      <c r="F41" s="276"/>
      <c r="G41" s="106" t="s">
        <v>307</v>
      </c>
    </row>
    <row r="42" spans="1:7" ht="21">
      <c r="A42" s="163"/>
      <c r="B42" s="163" t="s">
        <v>305</v>
      </c>
      <c r="C42" s="163"/>
      <c r="D42" s="163"/>
      <c r="E42" s="274"/>
      <c r="F42" s="277"/>
      <c r="G42" s="163" t="s">
        <v>306</v>
      </c>
    </row>
    <row r="43" spans="1:7" ht="21">
      <c r="A43" s="167"/>
      <c r="B43" s="167"/>
      <c r="C43" s="167"/>
      <c r="D43" s="167"/>
      <c r="E43" s="190" t="s">
        <v>94</v>
      </c>
      <c r="F43" s="191"/>
      <c r="G43" s="167"/>
    </row>
    <row r="44" spans="1:7" ht="21">
      <c r="A44" s="192">
        <v>4314580</v>
      </c>
      <c r="B44" s="192">
        <v>3399150</v>
      </c>
      <c r="C44" s="192">
        <f aca="true" t="shared" si="1" ref="C44:C55">SUM(A44:B44)</f>
        <v>7713730</v>
      </c>
      <c r="D44" s="174">
        <v>3215454</v>
      </c>
      <c r="E44" s="193" t="s">
        <v>7</v>
      </c>
      <c r="F44" s="19"/>
      <c r="G44" s="174">
        <v>673458</v>
      </c>
    </row>
    <row r="45" spans="1:7" ht="21">
      <c r="A45" s="192">
        <v>8914800</v>
      </c>
      <c r="B45" s="192">
        <v>360520</v>
      </c>
      <c r="C45" s="192">
        <f t="shared" si="1"/>
        <v>9275320</v>
      </c>
      <c r="D45" s="174">
        <v>4450343</v>
      </c>
      <c r="E45" s="193" t="s">
        <v>9</v>
      </c>
      <c r="F45" s="19"/>
      <c r="G45" s="174">
        <v>616780</v>
      </c>
    </row>
    <row r="46" spans="1:7" ht="21">
      <c r="A46" s="192">
        <v>474840</v>
      </c>
      <c r="B46" s="192"/>
      <c r="C46" s="192">
        <f t="shared" si="1"/>
        <v>474840</v>
      </c>
      <c r="D46" s="174">
        <v>334470</v>
      </c>
      <c r="E46" s="193" t="s">
        <v>15</v>
      </c>
      <c r="F46" s="19"/>
      <c r="G46" s="174">
        <v>42575</v>
      </c>
    </row>
    <row r="47" spans="1:7" ht="21">
      <c r="A47" s="192">
        <v>1298280</v>
      </c>
      <c r="B47" s="192">
        <v>72000</v>
      </c>
      <c r="C47" s="192">
        <f t="shared" si="1"/>
        <v>1370280</v>
      </c>
      <c r="D47" s="174">
        <v>906320</v>
      </c>
      <c r="E47" s="193" t="s">
        <v>16</v>
      </c>
      <c r="F47" s="19"/>
      <c r="G47" s="174">
        <v>115540</v>
      </c>
    </row>
    <row r="48" spans="1:7" ht="21">
      <c r="A48" s="192">
        <v>431000</v>
      </c>
      <c r="B48" s="192"/>
      <c r="C48" s="192">
        <f t="shared" si="1"/>
        <v>431000</v>
      </c>
      <c r="D48" s="174">
        <v>189006.5</v>
      </c>
      <c r="E48" s="193" t="s">
        <v>11</v>
      </c>
      <c r="F48" s="19"/>
      <c r="G48" s="174">
        <v>6370</v>
      </c>
    </row>
    <row r="49" spans="1:7" ht="21">
      <c r="A49" s="192">
        <v>5606000</v>
      </c>
      <c r="B49" s="192">
        <v>108800</v>
      </c>
      <c r="C49" s="192">
        <f t="shared" si="1"/>
        <v>5714800</v>
      </c>
      <c r="D49" s="174">
        <v>2191782.91</v>
      </c>
      <c r="E49" s="193" t="s">
        <v>6</v>
      </c>
      <c r="F49" s="19"/>
      <c r="G49" s="174">
        <v>293216</v>
      </c>
    </row>
    <row r="50" spans="1:7" ht="21">
      <c r="A50" s="192">
        <v>2766400</v>
      </c>
      <c r="B50" s="192"/>
      <c r="C50" s="192">
        <f t="shared" si="1"/>
        <v>2766400</v>
      </c>
      <c r="D50" s="174">
        <v>820547.54</v>
      </c>
      <c r="E50" s="193" t="s">
        <v>17</v>
      </c>
      <c r="F50" s="19"/>
      <c r="G50" s="174">
        <v>59381.97</v>
      </c>
    </row>
    <row r="51" spans="1:7" ht="21">
      <c r="A51" s="194">
        <v>445000</v>
      </c>
      <c r="B51" s="194"/>
      <c r="C51" s="194">
        <f t="shared" si="1"/>
        <v>445000</v>
      </c>
      <c r="D51" s="174">
        <v>201096.15</v>
      </c>
      <c r="E51" s="193" t="s">
        <v>18</v>
      </c>
      <c r="F51" s="19"/>
      <c r="G51" s="174">
        <v>26165.39</v>
      </c>
    </row>
    <row r="52" spans="1:7" ht="21">
      <c r="A52" s="195">
        <v>595900</v>
      </c>
      <c r="B52" s="195"/>
      <c r="C52" s="195">
        <f t="shared" si="1"/>
        <v>595900</v>
      </c>
      <c r="D52" s="174">
        <v>163640</v>
      </c>
      <c r="E52" s="196" t="s">
        <v>20</v>
      </c>
      <c r="F52" s="19"/>
      <c r="G52" s="174">
        <v>135640</v>
      </c>
    </row>
    <row r="53" spans="1:7" ht="21">
      <c r="A53" s="197">
        <v>2817300</v>
      </c>
      <c r="B53" s="197">
        <v>229700</v>
      </c>
      <c r="C53" s="197">
        <f t="shared" si="1"/>
        <v>3047000</v>
      </c>
      <c r="D53" s="174">
        <v>3009700</v>
      </c>
      <c r="E53" s="193" t="s">
        <v>21</v>
      </c>
      <c r="F53" s="19"/>
      <c r="G53" s="174">
        <v>0</v>
      </c>
    </row>
    <row r="54" spans="1:7" ht="21">
      <c r="A54" s="197">
        <v>20000</v>
      </c>
      <c r="B54" s="197"/>
      <c r="C54" s="197">
        <f t="shared" si="1"/>
        <v>20000</v>
      </c>
      <c r="D54" s="174">
        <v>0</v>
      </c>
      <c r="E54" s="193" t="s">
        <v>22</v>
      </c>
      <c r="F54" s="19"/>
      <c r="G54" s="174">
        <v>0</v>
      </c>
    </row>
    <row r="55" spans="1:7" ht="21">
      <c r="A55" s="192">
        <v>1562000</v>
      </c>
      <c r="B55" s="192"/>
      <c r="C55" s="192">
        <f t="shared" si="1"/>
        <v>1562000</v>
      </c>
      <c r="D55" s="174">
        <v>1460502.37</v>
      </c>
      <c r="E55" s="193" t="s">
        <v>19</v>
      </c>
      <c r="F55" s="19"/>
      <c r="G55" s="174">
        <v>602000</v>
      </c>
    </row>
    <row r="56" spans="1:7" ht="21.75" thickBot="1">
      <c r="A56" s="197"/>
      <c r="B56" s="197"/>
      <c r="C56" s="197"/>
      <c r="D56" s="125">
        <f>SUM(D44:D55)</f>
        <v>16942862.47</v>
      </c>
      <c r="E56" s="193"/>
      <c r="F56" s="19"/>
      <c r="G56" s="125">
        <f>SUM(G44:G55)</f>
        <v>2571126.36</v>
      </c>
    </row>
    <row r="57" spans="1:7" ht="21.75" thickTop="1">
      <c r="A57" s="192"/>
      <c r="B57" s="197"/>
      <c r="C57" s="197"/>
      <c r="D57" s="160">
        <v>1118133.64</v>
      </c>
      <c r="E57" s="193" t="s">
        <v>34</v>
      </c>
      <c r="F57" s="19"/>
      <c r="G57" s="160">
        <v>89008.51</v>
      </c>
    </row>
    <row r="58" spans="1:7" ht="21">
      <c r="A58" s="192"/>
      <c r="B58" s="197"/>
      <c r="C58" s="197"/>
      <c r="D58" s="174">
        <v>1059052</v>
      </c>
      <c r="E58" s="193" t="s">
        <v>5</v>
      </c>
      <c r="F58" s="19"/>
      <c r="G58" s="174">
        <v>14820</v>
      </c>
    </row>
    <row r="59" spans="1:7" ht="21">
      <c r="A59" s="172"/>
      <c r="B59" s="197"/>
      <c r="C59" s="197"/>
      <c r="D59" s="174">
        <v>2466040</v>
      </c>
      <c r="E59" s="193" t="s">
        <v>4</v>
      </c>
      <c r="F59" s="19"/>
      <c r="G59" s="174">
        <v>0</v>
      </c>
    </row>
    <row r="60" spans="1:7" ht="21">
      <c r="A60" s="172"/>
      <c r="B60" s="197"/>
      <c r="C60" s="197"/>
      <c r="D60" s="174">
        <v>204960</v>
      </c>
      <c r="E60" s="193" t="s">
        <v>10</v>
      </c>
      <c r="F60" s="161"/>
      <c r="G60" s="174"/>
    </row>
    <row r="61" spans="1:7" ht="21">
      <c r="A61" s="172"/>
      <c r="B61" s="197"/>
      <c r="C61" s="197"/>
      <c r="D61" s="160">
        <v>607630.09</v>
      </c>
      <c r="E61" s="193" t="s">
        <v>115</v>
      </c>
      <c r="F61" s="161"/>
      <c r="G61" s="174"/>
    </row>
    <row r="62" spans="1:7" ht="21">
      <c r="A62" s="172"/>
      <c r="B62" s="197"/>
      <c r="C62" s="197"/>
      <c r="D62" s="160">
        <v>50302</v>
      </c>
      <c r="E62" s="193" t="s">
        <v>13</v>
      </c>
      <c r="F62" s="161"/>
      <c r="G62" s="174"/>
    </row>
    <row r="63" spans="1:7" ht="21">
      <c r="A63" s="172"/>
      <c r="B63" s="197"/>
      <c r="C63" s="197"/>
      <c r="D63" s="14">
        <v>0.05</v>
      </c>
      <c r="E63" s="15" t="s">
        <v>152</v>
      </c>
      <c r="F63" s="161"/>
      <c r="G63" s="176"/>
    </row>
    <row r="64" spans="1:7" ht="21.75" thickBot="1">
      <c r="A64" s="183"/>
      <c r="B64" s="105"/>
      <c r="C64" s="105"/>
      <c r="D64" s="211">
        <f>SUM(D57:D63)</f>
        <v>5506117.779999999</v>
      </c>
      <c r="E64" s="104"/>
      <c r="F64" s="212"/>
      <c r="G64" s="211">
        <f>SUM(G57:G63)</f>
        <v>103828.51</v>
      </c>
    </row>
    <row r="65" spans="1:7" ht="22.5" thickBot="1" thickTop="1">
      <c r="A65" s="185">
        <f>SUM(A44:A63)</f>
        <v>29246100</v>
      </c>
      <c r="B65" s="185">
        <f>SUM(B44:B63)</f>
        <v>4170170</v>
      </c>
      <c r="C65" s="185">
        <f>SUM(A65:B65)</f>
        <v>33416270</v>
      </c>
      <c r="D65" s="186">
        <f>D56+D64</f>
        <v>22448980.25</v>
      </c>
      <c r="E65" s="198" t="s">
        <v>95</v>
      </c>
      <c r="F65" s="199"/>
      <c r="G65" s="186">
        <f>G56+G64</f>
        <v>2674954.8699999996</v>
      </c>
    </row>
    <row r="66" spans="1:7" ht="21.75" thickTop="1">
      <c r="A66" s="24"/>
      <c r="B66" s="24"/>
      <c r="C66" s="24"/>
      <c r="D66" s="200">
        <f>D29-D65</f>
        <v>8260553.460000001</v>
      </c>
      <c r="E66" s="162" t="s">
        <v>96</v>
      </c>
      <c r="F66" s="165"/>
      <c r="G66" s="201"/>
    </row>
    <row r="67" spans="1:7" ht="21">
      <c r="A67" s="24"/>
      <c r="B67" s="24"/>
      <c r="C67" s="24"/>
      <c r="D67" s="180"/>
      <c r="E67" s="162" t="s">
        <v>97</v>
      </c>
      <c r="F67" s="165"/>
      <c r="G67" s="201"/>
    </row>
    <row r="68" spans="1:7" ht="23.25" customHeight="1">
      <c r="A68" s="24"/>
      <c r="B68" s="24"/>
      <c r="C68" s="24"/>
      <c r="D68" s="202"/>
      <c r="E68" s="203" t="s">
        <v>98</v>
      </c>
      <c r="F68" s="165"/>
      <c r="G68" s="202">
        <f>G29-G65</f>
        <v>-8390.529999999795</v>
      </c>
    </row>
    <row r="69" spans="1:7" ht="23.25" customHeight="1" thickBot="1">
      <c r="A69" s="24"/>
      <c r="B69" s="24"/>
      <c r="C69" s="24"/>
      <c r="D69" s="125">
        <f>D8+D29-D65</f>
        <v>41308386.21</v>
      </c>
      <c r="E69" s="221" t="s">
        <v>99</v>
      </c>
      <c r="F69" s="165"/>
      <c r="G69" s="125">
        <f>G8+G29-G65</f>
        <v>41308386.21</v>
      </c>
    </row>
    <row r="70" ht="23.25" customHeight="1" thickTop="1"/>
    <row r="71" spans="1:7" ht="21">
      <c r="A71" s="265" t="s">
        <v>319</v>
      </c>
      <c r="B71" s="265"/>
      <c r="C71" s="265"/>
      <c r="D71" s="265"/>
      <c r="E71" s="265"/>
      <c r="F71" s="265"/>
      <c r="G71" s="265"/>
    </row>
    <row r="72" spans="1:7" ht="21">
      <c r="A72" s="204"/>
      <c r="B72" s="204"/>
      <c r="C72" s="265"/>
      <c r="D72" s="265"/>
      <c r="E72" s="206"/>
      <c r="F72" s="204"/>
      <c r="G72" s="204"/>
    </row>
    <row r="73" spans="3:5" ht="21">
      <c r="C73" s="265"/>
      <c r="D73" s="265"/>
      <c r="E73" s="206"/>
    </row>
    <row r="74" spans="1:7" ht="21">
      <c r="A74" s="278" t="s">
        <v>24</v>
      </c>
      <c r="B74" s="278"/>
      <c r="C74" s="278"/>
      <c r="D74" s="278"/>
      <c r="E74" s="278"/>
      <c r="F74" s="278"/>
      <c r="G74" s="278"/>
    </row>
    <row r="75" spans="1:7" ht="21">
      <c r="A75" s="278" t="s">
        <v>82</v>
      </c>
      <c r="B75" s="278"/>
      <c r="C75" s="278"/>
      <c r="D75" s="278"/>
      <c r="E75" s="278"/>
      <c r="F75" s="278"/>
      <c r="G75" s="278"/>
    </row>
    <row r="76" spans="1:7" ht="21">
      <c r="A76" s="278" t="s">
        <v>328</v>
      </c>
      <c r="B76" s="278"/>
      <c r="C76" s="278"/>
      <c r="D76" s="278"/>
      <c r="E76" s="278"/>
      <c r="F76" s="278"/>
      <c r="G76" s="278"/>
    </row>
    <row r="77" spans="1:7" ht="21">
      <c r="A77" s="269" t="s">
        <v>83</v>
      </c>
      <c r="B77" s="270"/>
      <c r="C77" s="270"/>
      <c r="D77" s="271"/>
      <c r="E77" s="272" t="s">
        <v>0</v>
      </c>
      <c r="F77" s="275" t="s">
        <v>1</v>
      </c>
      <c r="G77" s="166" t="s">
        <v>81</v>
      </c>
    </row>
    <row r="78" spans="1:7" ht="21">
      <c r="A78" s="106" t="s">
        <v>43</v>
      </c>
      <c r="B78" s="106" t="s">
        <v>303</v>
      </c>
      <c r="C78" s="106" t="s">
        <v>39</v>
      </c>
      <c r="D78" s="106" t="s">
        <v>84</v>
      </c>
      <c r="E78" s="273"/>
      <c r="F78" s="276"/>
      <c r="G78" s="106" t="s">
        <v>44</v>
      </c>
    </row>
    <row r="79" spans="1:7" ht="21">
      <c r="A79" s="106" t="s">
        <v>306</v>
      </c>
      <c r="B79" s="106" t="s">
        <v>304</v>
      </c>
      <c r="C79" s="106" t="s">
        <v>306</v>
      </c>
      <c r="D79" s="106" t="s">
        <v>306</v>
      </c>
      <c r="E79" s="273"/>
      <c r="F79" s="276"/>
      <c r="G79" s="106" t="s">
        <v>307</v>
      </c>
    </row>
    <row r="80" spans="1:7" ht="21">
      <c r="A80" s="163"/>
      <c r="B80" s="163" t="s">
        <v>305</v>
      </c>
      <c r="C80" s="163"/>
      <c r="D80" s="163"/>
      <c r="E80" s="274"/>
      <c r="F80" s="277"/>
      <c r="G80" s="163" t="s">
        <v>306</v>
      </c>
    </row>
    <row r="81" spans="1:7" ht="21">
      <c r="A81" s="167"/>
      <c r="B81" s="167"/>
      <c r="C81" s="167"/>
      <c r="D81" s="168">
        <v>33047832.75</v>
      </c>
      <c r="E81" s="169" t="s">
        <v>86</v>
      </c>
      <c r="F81" s="170"/>
      <c r="G81" s="168">
        <v>41308386.21</v>
      </c>
    </row>
    <row r="82" spans="1:7" ht="21">
      <c r="A82" s="171"/>
      <c r="B82" s="171"/>
      <c r="C82" s="171"/>
      <c r="D82" s="172"/>
      <c r="E82" s="173" t="s">
        <v>309</v>
      </c>
      <c r="F82" s="161"/>
      <c r="G82" s="16"/>
    </row>
    <row r="83" spans="1:7" ht="21">
      <c r="A83" s="171">
        <v>225000</v>
      </c>
      <c r="B83" s="171"/>
      <c r="C83" s="171">
        <f aca="true" t="shared" si="2" ref="C83:C89">SUM(A83:B83)</f>
        <v>225000</v>
      </c>
      <c r="D83" s="174">
        <f>D10+G83</f>
        <v>342597.26</v>
      </c>
      <c r="E83" s="15" t="s">
        <v>88</v>
      </c>
      <c r="F83" s="175"/>
      <c r="G83" s="174">
        <v>476.4</v>
      </c>
    </row>
    <row r="84" spans="1:7" ht="21">
      <c r="A84" s="171">
        <v>128000</v>
      </c>
      <c r="B84" s="171"/>
      <c r="C84" s="171">
        <f t="shared" si="2"/>
        <v>128000</v>
      </c>
      <c r="D84" s="174">
        <f aca="true" t="shared" si="3" ref="D84:D97">D11+G84</f>
        <v>106879.75</v>
      </c>
      <c r="E84" s="15" t="s">
        <v>89</v>
      </c>
      <c r="F84" s="175"/>
      <c r="G84" s="174">
        <v>6160</v>
      </c>
    </row>
    <row r="85" spans="1:7" ht="21">
      <c r="A85" s="171">
        <v>355000</v>
      </c>
      <c r="B85" s="171"/>
      <c r="C85" s="171">
        <f t="shared" si="2"/>
        <v>355000</v>
      </c>
      <c r="D85" s="174">
        <f t="shared" si="3"/>
        <v>194376.93</v>
      </c>
      <c r="E85" s="15" t="s">
        <v>90</v>
      </c>
      <c r="F85" s="175"/>
      <c r="G85" s="174">
        <v>46032.24</v>
      </c>
    </row>
    <row r="86" spans="1:7" ht="21">
      <c r="A86" s="171">
        <v>63100</v>
      </c>
      <c r="B86" s="171"/>
      <c r="C86" s="171">
        <f t="shared" si="2"/>
        <v>63100</v>
      </c>
      <c r="D86" s="174">
        <f t="shared" si="3"/>
        <v>87511</v>
      </c>
      <c r="E86" s="15" t="s">
        <v>23</v>
      </c>
      <c r="F86" s="175"/>
      <c r="G86" s="174">
        <v>18350</v>
      </c>
    </row>
    <row r="87" spans="1:7" ht="21">
      <c r="A87" s="205">
        <v>15200000</v>
      </c>
      <c r="B87" s="205"/>
      <c r="C87" s="205">
        <f t="shared" si="2"/>
        <v>15200000</v>
      </c>
      <c r="D87" s="174">
        <f t="shared" si="3"/>
        <v>13671353.02</v>
      </c>
      <c r="E87" s="15" t="s">
        <v>91</v>
      </c>
      <c r="F87" s="175"/>
      <c r="G87" s="174">
        <v>2836072.5</v>
      </c>
    </row>
    <row r="88" spans="1:7" ht="21">
      <c r="A88" s="205">
        <v>13275000</v>
      </c>
      <c r="B88" s="205"/>
      <c r="C88" s="205">
        <f t="shared" si="2"/>
        <v>13275000</v>
      </c>
      <c r="D88" s="174">
        <f t="shared" si="3"/>
        <v>9850985</v>
      </c>
      <c r="E88" s="15" t="s">
        <v>14</v>
      </c>
      <c r="F88" s="175"/>
      <c r="G88" s="174">
        <v>0</v>
      </c>
    </row>
    <row r="89" spans="1:7" ht="21">
      <c r="A89" s="205"/>
      <c r="B89" s="205">
        <v>8538896</v>
      </c>
      <c r="C89" s="205">
        <f t="shared" si="2"/>
        <v>8538896</v>
      </c>
      <c r="D89" s="174">
        <f t="shared" si="3"/>
        <v>8538896</v>
      </c>
      <c r="E89" s="177" t="s">
        <v>308</v>
      </c>
      <c r="F89" s="175"/>
      <c r="G89" s="176">
        <v>381000</v>
      </c>
    </row>
    <row r="90" spans="1:7" ht="21.75" thickBot="1">
      <c r="A90" s="171"/>
      <c r="B90" s="171"/>
      <c r="C90" s="171"/>
      <c r="D90" s="125">
        <f>SUM(D83:D89)</f>
        <v>32792598.96</v>
      </c>
      <c r="E90" s="178" t="s">
        <v>92</v>
      </c>
      <c r="F90" s="179"/>
      <c r="G90" s="125">
        <f>SUM(G83:G89)</f>
        <v>3288091.14</v>
      </c>
    </row>
    <row r="91" spans="1:7" ht="21.75" thickTop="1">
      <c r="A91" s="180"/>
      <c r="B91" s="171"/>
      <c r="C91" s="171"/>
      <c r="D91" s="174">
        <f t="shared" si="3"/>
        <v>1211106.92</v>
      </c>
      <c r="E91" s="15" t="s">
        <v>34</v>
      </c>
      <c r="F91" s="179"/>
      <c r="G91" s="160">
        <v>80211.21</v>
      </c>
    </row>
    <row r="92" spans="1:7" ht="21">
      <c r="A92" s="180"/>
      <c r="B92" s="180"/>
      <c r="C92" s="180"/>
      <c r="D92" s="174">
        <f t="shared" si="3"/>
        <v>33310</v>
      </c>
      <c r="E92" s="15" t="s">
        <v>5</v>
      </c>
      <c r="F92" s="181"/>
      <c r="G92" s="174">
        <v>0</v>
      </c>
    </row>
    <row r="93" spans="1:7" ht="21">
      <c r="A93" s="172"/>
      <c r="B93" s="172"/>
      <c r="C93" s="172"/>
      <c r="D93" s="174">
        <f t="shared" si="3"/>
        <v>6300</v>
      </c>
      <c r="E93" s="15" t="s">
        <v>4</v>
      </c>
      <c r="F93" s="161"/>
      <c r="G93" s="174">
        <v>0</v>
      </c>
    </row>
    <row r="94" spans="1:7" ht="21">
      <c r="A94" s="172"/>
      <c r="B94" s="172"/>
      <c r="C94" s="172"/>
      <c r="D94" s="174">
        <f t="shared" si="3"/>
        <v>16925.13</v>
      </c>
      <c r="E94" s="15" t="s">
        <v>13</v>
      </c>
      <c r="F94" s="161"/>
      <c r="G94" s="174"/>
    </row>
    <row r="95" spans="1:7" ht="21">
      <c r="A95" s="172"/>
      <c r="B95" s="182"/>
      <c r="C95" s="182"/>
      <c r="D95" s="174">
        <f t="shared" si="3"/>
        <v>17595</v>
      </c>
      <c r="E95" s="15" t="s">
        <v>9</v>
      </c>
      <c r="F95" s="161"/>
      <c r="G95" s="174">
        <v>0</v>
      </c>
    </row>
    <row r="96" spans="1:7" ht="21">
      <c r="A96" s="172"/>
      <c r="B96" s="182"/>
      <c r="C96" s="182"/>
      <c r="D96" s="174">
        <f t="shared" si="3"/>
        <v>0.05</v>
      </c>
      <c r="E96" s="15" t="s">
        <v>310</v>
      </c>
      <c r="F96" s="161"/>
      <c r="G96" s="174">
        <v>0</v>
      </c>
    </row>
    <row r="97" spans="1:7" ht="21">
      <c r="A97" s="172"/>
      <c r="B97" s="182"/>
      <c r="C97" s="182"/>
      <c r="D97" s="174">
        <f t="shared" si="3"/>
        <v>600</v>
      </c>
      <c r="E97" s="15" t="s">
        <v>7</v>
      </c>
      <c r="F97" s="161"/>
      <c r="G97" s="174">
        <v>600</v>
      </c>
    </row>
    <row r="98" spans="1:7" ht="21">
      <c r="A98" s="172"/>
      <c r="B98" s="182"/>
      <c r="C98" s="182"/>
      <c r="D98" s="160"/>
      <c r="E98" s="15"/>
      <c r="F98" s="161"/>
      <c r="G98" s="174"/>
    </row>
    <row r="99" spans="1:7" ht="21">
      <c r="A99" s="172"/>
      <c r="B99" s="182"/>
      <c r="C99" s="182"/>
      <c r="D99" s="160"/>
      <c r="E99" s="15"/>
      <c r="F99" s="161"/>
      <c r="G99" s="174"/>
    </row>
    <row r="100" spans="1:7" ht="21">
      <c r="A100" s="172"/>
      <c r="B100" s="182"/>
      <c r="C100" s="182"/>
      <c r="D100" s="160"/>
      <c r="E100" s="15"/>
      <c r="F100" s="161"/>
      <c r="G100" s="176"/>
    </row>
    <row r="101" spans="1:7" ht="21.75" thickBot="1">
      <c r="A101" s="172"/>
      <c r="B101" s="183"/>
      <c r="C101" s="183"/>
      <c r="D101" s="125">
        <f>SUM(D91:D100)</f>
        <v>1285837.0999999999</v>
      </c>
      <c r="E101" s="17"/>
      <c r="F101" s="184"/>
      <c r="G101" s="125">
        <f>SUM(G91:G100)</f>
        <v>80811.21</v>
      </c>
    </row>
    <row r="102" spans="1:7" ht="22.5" thickBot="1" thickTop="1">
      <c r="A102" s="185">
        <f>SUM(A83:A101)</f>
        <v>29246100</v>
      </c>
      <c r="B102" s="185">
        <f>SUM(B83:B101)</f>
        <v>8538896</v>
      </c>
      <c r="C102" s="185">
        <f>SUM(C83:C101)</f>
        <v>37784996</v>
      </c>
      <c r="D102" s="186">
        <f>D90+D101</f>
        <v>34078436.06</v>
      </c>
      <c r="E102" s="266" t="s">
        <v>92</v>
      </c>
      <c r="F102" s="267"/>
      <c r="G102" s="186">
        <f>G90+G101</f>
        <v>3368902.35</v>
      </c>
    </row>
    <row r="103" spans="1:7" ht="21.75" thickTop="1">
      <c r="A103" s="187"/>
      <c r="B103" s="187"/>
      <c r="C103" s="187"/>
      <c r="D103" s="188"/>
      <c r="E103" s="189"/>
      <c r="F103" s="189"/>
      <c r="G103" s="188"/>
    </row>
    <row r="104" spans="1:7" ht="21">
      <c r="A104" s="187"/>
      <c r="B104" s="187"/>
      <c r="C104" s="187"/>
      <c r="D104" s="188"/>
      <c r="E104" s="189"/>
      <c r="F104" s="189"/>
      <c r="G104" s="188"/>
    </row>
    <row r="105" spans="1:7" ht="21">
      <c r="A105" s="187"/>
      <c r="B105" s="187"/>
      <c r="C105" s="187"/>
      <c r="D105" s="188"/>
      <c r="E105" s="189"/>
      <c r="F105" s="189"/>
      <c r="G105" s="188"/>
    </row>
    <row r="106" spans="1:7" ht="21">
      <c r="A106" s="187"/>
      <c r="B106" s="187"/>
      <c r="C106" s="187"/>
      <c r="D106" s="188"/>
      <c r="E106" s="189"/>
      <c r="F106" s="189"/>
      <c r="G106" s="188"/>
    </row>
    <row r="107" spans="1:7" ht="21">
      <c r="A107" s="187"/>
      <c r="B107" s="187"/>
      <c r="C107" s="187"/>
      <c r="D107" s="188"/>
      <c r="E107" s="189"/>
      <c r="F107" s="189"/>
      <c r="G107" s="188"/>
    </row>
    <row r="108" spans="1:7" ht="21">
      <c r="A108" s="187"/>
      <c r="B108" s="187"/>
      <c r="C108" s="187"/>
      <c r="D108" s="188"/>
      <c r="E108" s="189"/>
      <c r="F108" s="189"/>
      <c r="G108" s="188"/>
    </row>
    <row r="109" spans="1:7" ht="21">
      <c r="A109" s="187"/>
      <c r="B109" s="187"/>
      <c r="C109" s="187"/>
      <c r="D109" s="188"/>
      <c r="E109" s="189"/>
      <c r="F109" s="189"/>
      <c r="G109" s="188"/>
    </row>
    <row r="110" spans="1:7" ht="21">
      <c r="A110" s="187"/>
      <c r="B110" s="187"/>
      <c r="C110" s="187"/>
      <c r="D110" s="188"/>
      <c r="E110" s="189"/>
      <c r="F110" s="189"/>
      <c r="G110" s="188"/>
    </row>
    <row r="111" spans="1:7" ht="21">
      <c r="A111" s="268" t="s">
        <v>93</v>
      </c>
      <c r="B111" s="268"/>
      <c r="C111" s="268"/>
      <c r="D111" s="268"/>
      <c r="E111" s="268"/>
      <c r="F111" s="268"/>
      <c r="G111" s="268"/>
    </row>
    <row r="112" spans="1:7" ht="21">
      <c r="A112" s="269" t="s">
        <v>83</v>
      </c>
      <c r="B112" s="270"/>
      <c r="C112" s="270"/>
      <c r="D112" s="271"/>
      <c r="E112" s="272" t="s">
        <v>0</v>
      </c>
      <c r="F112" s="275" t="s">
        <v>1</v>
      </c>
      <c r="G112" s="166" t="s">
        <v>81</v>
      </c>
    </row>
    <row r="113" spans="1:7" ht="21">
      <c r="A113" s="106" t="s">
        <v>43</v>
      </c>
      <c r="B113" s="106" t="s">
        <v>303</v>
      </c>
      <c r="C113" s="106" t="s">
        <v>39</v>
      </c>
      <c r="D113" s="106" t="s">
        <v>84</v>
      </c>
      <c r="E113" s="273"/>
      <c r="F113" s="276"/>
      <c r="G113" s="106" t="s">
        <v>44</v>
      </c>
    </row>
    <row r="114" spans="1:7" ht="21">
      <c r="A114" s="106" t="s">
        <v>306</v>
      </c>
      <c r="B114" s="106" t="s">
        <v>304</v>
      </c>
      <c r="C114" s="106" t="s">
        <v>306</v>
      </c>
      <c r="D114" s="106" t="s">
        <v>306</v>
      </c>
      <c r="E114" s="273"/>
      <c r="F114" s="276"/>
      <c r="G114" s="106" t="s">
        <v>307</v>
      </c>
    </row>
    <row r="115" spans="1:7" ht="21">
      <c r="A115" s="163"/>
      <c r="B115" s="163" t="s">
        <v>305</v>
      </c>
      <c r="C115" s="163"/>
      <c r="D115" s="163"/>
      <c r="E115" s="274"/>
      <c r="F115" s="277"/>
      <c r="G115" s="163" t="s">
        <v>306</v>
      </c>
    </row>
    <row r="116" spans="1:7" ht="21">
      <c r="A116" s="167"/>
      <c r="B116" s="167"/>
      <c r="C116" s="167"/>
      <c r="D116" s="167"/>
      <c r="E116" s="190" t="s">
        <v>94</v>
      </c>
      <c r="F116" s="191"/>
      <c r="G116" s="167"/>
    </row>
    <row r="117" spans="1:7" ht="21">
      <c r="A117" s="192">
        <v>4314580</v>
      </c>
      <c r="B117" s="192">
        <v>3399600</v>
      </c>
      <c r="C117" s="192">
        <f>A117+B117</f>
        <v>7714180</v>
      </c>
      <c r="D117" s="174">
        <f>D44+G117</f>
        <v>3697333</v>
      </c>
      <c r="E117" s="193" t="s">
        <v>7</v>
      </c>
      <c r="F117" s="19"/>
      <c r="G117" s="174">
        <v>481879</v>
      </c>
    </row>
    <row r="118" spans="1:7" ht="21">
      <c r="A118" s="192">
        <v>8914800</v>
      </c>
      <c r="B118" s="192">
        <v>306540</v>
      </c>
      <c r="C118" s="192">
        <f aca="true" t="shared" si="4" ref="C118:C128">A118+B118</f>
        <v>9221340</v>
      </c>
      <c r="D118" s="174">
        <f aca="true" t="shared" si="5" ref="D118:D137">D45+G118</f>
        <v>5057403</v>
      </c>
      <c r="E118" s="193" t="s">
        <v>9</v>
      </c>
      <c r="F118" s="19"/>
      <c r="G118" s="174">
        <v>607060</v>
      </c>
    </row>
    <row r="119" spans="1:7" ht="21">
      <c r="A119" s="192">
        <v>474840</v>
      </c>
      <c r="B119" s="192"/>
      <c r="C119" s="192">
        <f t="shared" si="4"/>
        <v>474840</v>
      </c>
      <c r="D119" s="174">
        <f t="shared" si="5"/>
        <v>377045</v>
      </c>
      <c r="E119" s="193" t="s">
        <v>15</v>
      </c>
      <c r="F119" s="19"/>
      <c r="G119" s="174">
        <v>42575</v>
      </c>
    </row>
    <row r="120" spans="1:7" ht="21">
      <c r="A120" s="192">
        <v>1298280</v>
      </c>
      <c r="B120" s="192">
        <v>81000</v>
      </c>
      <c r="C120" s="192">
        <f t="shared" si="4"/>
        <v>1379280</v>
      </c>
      <c r="D120" s="174">
        <f t="shared" si="5"/>
        <v>1021860</v>
      </c>
      <c r="E120" s="193" t="s">
        <v>16</v>
      </c>
      <c r="F120" s="19"/>
      <c r="G120" s="174">
        <v>115540</v>
      </c>
    </row>
    <row r="121" spans="1:7" ht="21">
      <c r="A121" s="192">
        <v>431000</v>
      </c>
      <c r="B121" s="192"/>
      <c r="C121" s="192">
        <f t="shared" si="4"/>
        <v>431000</v>
      </c>
      <c r="D121" s="174">
        <f t="shared" si="5"/>
        <v>211346.5</v>
      </c>
      <c r="E121" s="193" t="s">
        <v>11</v>
      </c>
      <c r="F121" s="19"/>
      <c r="G121" s="174">
        <v>22340</v>
      </c>
    </row>
    <row r="122" spans="1:7" ht="21">
      <c r="A122" s="192">
        <v>5606000</v>
      </c>
      <c r="B122" s="192">
        <v>108800</v>
      </c>
      <c r="C122" s="192">
        <f t="shared" si="4"/>
        <v>5714800</v>
      </c>
      <c r="D122" s="174">
        <f t="shared" si="5"/>
        <v>2388696.41</v>
      </c>
      <c r="E122" s="193" t="s">
        <v>6</v>
      </c>
      <c r="F122" s="19"/>
      <c r="G122" s="174">
        <v>196913.5</v>
      </c>
    </row>
    <row r="123" spans="1:7" ht="21">
      <c r="A123" s="192">
        <v>2766400</v>
      </c>
      <c r="B123" s="192"/>
      <c r="C123" s="192">
        <f t="shared" si="4"/>
        <v>2766400</v>
      </c>
      <c r="D123" s="174">
        <f t="shared" si="5"/>
        <v>901518.7000000001</v>
      </c>
      <c r="E123" s="193" t="s">
        <v>17</v>
      </c>
      <c r="F123" s="19"/>
      <c r="G123" s="174">
        <v>80971.16</v>
      </c>
    </row>
    <row r="124" spans="1:7" ht="21">
      <c r="A124" s="194">
        <v>445000</v>
      </c>
      <c r="B124" s="194"/>
      <c r="C124" s="192">
        <f t="shared" si="4"/>
        <v>445000</v>
      </c>
      <c r="D124" s="174">
        <f t="shared" si="5"/>
        <v>205214.15</v>
      </c>
      <c r="E124" s="193" t="s">
        <v>18</v>
      </c>
      <c r="F124" s="19"/>
      <c r="G124" s="174">
        <v>4118</v>
      </c>
    </row>
    <row r="125" spans="1:7" ht="21">
      <c r="A125" s="195">
        <v>595900</v>
      </c>
      <c r="B125" s="195"/>
      <c r="C125" s="192">
        <f t="shared" si="4"/>
        <v>595900</v>
      </c>
      <c r="D125" s="174">
        <f t="shared" si="5"/>
        <v>163640</v>
      </c>
      <c r="E125" s="196" t="s">
        <v>20</v>
      </c>
      <c r="F125" s="19"/>
      <c r="G125" s="174">
        <v>0</v>
      </c>
    </row>
    <row r="126" spans="1:7" ht="21">
      <c r="A126" s="197">
        <v>2817300</v>
      </c>
      <c r="B126" s="197">
        <v>3556700</v>
      </c>
      <c r="C126" s="192">
        <f t="shared" si="4"/>
        <v>6374000</v>
      </c>
      <c r="D126" s="174">
        <f t="shared" si="5"/>
        <v>3556700</v>
      </c>
      <c r="E126" s="193" t="s">
        <v>21</v>
      </c>
      <c r="F126" s="19"/>
      <c r="G126" s="174">
        <v>547000</v>
      </c>
    </row>
    <row r="127" spans="1:7" ht="21">
      <c r="A127" s="197">
        <v>20000</v>
      </c>
      <c r="B127" s="197"/>
      <c r="C127" s="192">
        <f t="shared" si="4"/>
        <v>20000</v>
      </c>
      <c r="D127" s="174">
        <f t="shared" si="5"/>
        <v>0</v>
      </c>
      <c r="E127" s="193" t="s">
        <v>22</v>
      </c>
      <c r="F127" s="19"/>
      <c r="G127" s="174">
        <v>0</v>
      </c>
    </row>
    <row r="128" spans="1:7" ht="21">
      <c r="A128" s="192">
        <v>1562000</v>
      </c>
      <c r="B128" s="192"/>
      <c r="C128" s="192">
        <f t="shared" si="4"/>
        <v>1562000</v>
      </c>
      <c r="D128" s="176">
        <f t="shared" si="5"/>
        <v>1460502.37</v>
      </c>
      <c r="E128" s="193" t="s">
        <v>19</v>
      </c>
      <c r="F128" s="19"/>
      <c r="G128" s="174">
        <v>0</v>
      </c>
    </row>
    <row r="129" spans="1:7" ht="21.75" thickBot="1">
      <c r="A129" s="197"/>
      <c r="B129" s="197"/>
      <c r="C129" s="197"/>
      <c r="D129" s="125">
        <f t="shared" si="5"/>
        <v>19041259.13</v>
      </c>
      <c r="E129" s="193"/>
      <c r="F129" s="19"/>
      <c r="G129" s="125">
        <f>SUM(G117:G128)</f>
        <v>2098396.66</v>
      </c>
    </row>
    <row r="130" spans="1:7" ht="21.75" thickTop="1">
      <c r="A130" s="192"/>
      <c r="B130" s="197"/>
      <c r="C130" s="197"/>
      <c r="D130" s="174">
        <f t="shared" si="5"/>
        <v>1182488.51</v>
      </c>
      <c r="E130" s="193" t="s">
        <v>34</v>
      </c>
      <c r="F130" s="19"/>
      <c r="G130" s="160">
        <v>64354.87</v>
      </c>
    </row>
    <row r="131" spans="1:7" ht="21">
      <c r="A131" s="192"/>
      <c r="B131" s="197"/>
      <c r="C131" s="197"/>
      <c r="D131" s="174">
        <f t="shared" si="5"/>
        <v>1220680</v>
      </c>
      <c r="E131" s="193" t="s">
        <v>5</v>
      </c>
      <c r="F131" s="19"/>
      <c r="G131" s="174">
        <v>161628</v>
      </c>
    </row>
    <row r="132" spans="1:7" ht="21">
      <c r="A132" s="172"/>
      <c r="B132" s="197"/>
      <c r="C132" s="197"/>
      <c r="D132" s="174">
        <f t="shared" si="5"/>
        <v>2466040</v>
      </c>
      <c r="E132" s="193" t="s">
        <v>4</v>
      </c>
      <c r="F132" s="19"/>
      <c r="G132" s="174">
        <v>0</v>
      </c>
    </row>
    <row r="133" spans="1:7" ht="21">
      <c r="A133" s="172"/>
      <c r="B133" s="197"/>
      <c r="C133" s="197"/>
      <c r="D133" s="174">
        <f t="shared" si="5"/>
        <v>204960</v>
      </c>
      <c r="E133" s="193" t="s">
        <v>10</v>
      </c>
      <c r="F133" s="161"/>
      <c r="G133" s="174"/>
    </row>
    <row r="134" spans="1:7" ht="21">
      <c r="A134" s="172"/>
      <c r="B134" s="197"/>
      <c r="C134" s="197"/>
      <c r="D134" s="174">
        <f t="shared" si="5"/>
        <v>607630.09</v>
      </c>
      <c r="E134" s="193" t="s">
        <v>115</v>
      </c>
      <c r="F134" s="161"/>
      <c r="G134" s="174"/>
    </row>
    <row r="135" spans="1:7" ht="21">
      <c r="A135" s="172"/>
      <c r="B135" s="197"/>
      <c r="C135" s="197"/>
      <c r="D135" s="174">
        <f t="shared" si="5"/>
        <v>50302</v>
      </c>
      <c r="E135" s="193" t="s">
        <v>13</v>
      </c>
      <c r="F135" s="161"/>
      <c r="G135" s="174"/>
    </row>
    <row r="136" spans="1:7" ht="21">
      <c r="A136" s="172"/>
      <c r="B136" s="197"/>
      <c r="C136" s="197"/>
      <c r="D136" s="176">
        <f t="shared" si="5"/>
        <v>0.05</v>
      </c>
      <c r="E136" s="15" t="s">
        <v>152</v>
      </c>
      <c r="F136" s="161"/>
      <c r="G136" s="176"/>
    </row>
    <row r="137" spans="1:7" ht="21.75" thickBot="1">
      <c r="A137" s="183"/>
      <c r="B137" s="105"/>
      <c r="C137" s="105"/>
      <c r="D137" s="211">
        <f t="shared" si="5"/>
        <v>5732100.649999999</v>
      </c>
      <c r="E137" s="104"/>
      <c r="F137" s="212"/>
      <c r="G137" s="211">
        <f>SUM(G130:G136)</f>
        <v>225982.87</v>
      </c>
    </row>
    <row r="138" spans="1:7" ht="22.5" thickBot="1" thickTop="1">
      <c r="A138" s="185">
        <f>SUM(A117:A136)</f>
        <v>29246100</v>
      </c>
      <c r="B138" s="185">
        <f>SUM(B117:B136)</f>
        <v>7452640</v>
      </c>
      <c r="C138" s="185">
        <f>SUM(A138:B138)</f>
        <v>36698740</v>
      </c>
      <c r="D138" s="186">
        <f>D129+D137</f>
        <v>24773359.779999997</v>
      </c>
      <c r="E138" s="220" t="s">
        <v>95</v>
      </c>
      <c r="F138" s="199"/>
      <c r="G138" s="186">
        <f>G129+G137</f>
        <v>2324379.5300000003</v>
      </c>
    </row>
    <row r="139" spans="1:7" ht="21.75" thickTop="1">
      <c r="A139" s="24"/>
      <c r="B139" s="24"/>
      <c r="C139" s="24"/>
      <c r="D139" s="200">
        <f>D102-D138</f>
        <v>9305076.280000005</v>
      </c>
      <c r="E139" s="221" t="s">
        <v>96</v>
      </c>
      <c r="F139" s="165"/>
      <c r="G139" s="201">
        <f>G102-G138</f>
        <v>1044522.8199999998</v>
      </c>
    </row>
    <row r="140" spans="1:7" ht="21">
      <c r="A140" s="24"/>
      <c r="B140" s="24"/>
      <c r="C140" s="24"/>
      <c r="D140" s="180"/>
      <c r="E140" s="221" t="s">
        <v>97</v>
      </c>
      <c r="F140" s="165"/>
      <c r="G140" s="201"/>
    </row>
    <row r="141" spans="1:7" ht="21">
      <c r="A141" s="24"/>
      <c r="B141" s="24"/>
      <c r="C141" s="24"/>
      <c r="D141" s="202"/>
      <c r="E141" s="203" t="s">
        <v>98</v>
      </c>
      <c r="F141" s="165"/>
      <c r="G141" s="202"/>
    </row>
    <row r="142" spans="1:7" ht="21.75" thickBot="1">
      <c r="A142" s="24"/>
      <c r="B142" s="24"/>
      <c r="C142" s="24"/>
      <c r="D142" s="125">
        <f>D81+D102-D138</f>
        <v>42352909.03</v>
      </c>
      <c r="E142" s="221" t="s">
        <v>99</v>
      </c>
      <c r="F142" s="165"/>
      <c r="G142" s="125">
        <f>G81+G102-G138</f>
        <v>42352909.03</v>
      </c>
    </row>
    <row r="143" ht="18.75" thickTop="1"/>
    <row r="144" spans="1:7" ht="21">
      <c r="A144" s="265" t="s">
        <v>332</v>
      </c>
      <c r="B144" s="265"/>
      <c r="C144" s="265"/>
      <c r="D144" s="265"/>
      <c r="E144" s="265"/>
      <c r="F144" s="265"/>
      <c r="G144" s="265"/>
    </row>
    <row r="145" spans="1:7" ht="21">
      <c r="A145" s="219"/>
      <c r="B145" s="219"/>
      <c r="C145" s="265"/>
      <c r="D145" s="265"/>
      <c r="E145" s="206"/>
      <c r="F145" s="219"/>
      <c r="G145" s="219"/>
    </row>
    <row r="146" spans="3:5" ht="21">
      <c r="C146" s="265"/>
      <c r="D146" s="265"/>
      <c r="E146" s="206"/>
    </row>
    <row r="148" spans="1:7" ht="21">
      <c r="A148" s="278" t="s">
        <v>24</v>
      </c>
      <c r="B148" s="278"/>
      <c r="C148" s="278"/>
      <c r="D148" s="278"/>
      <c r="E148" s="278"/>
      <c r="F148" s="278"/>
      <c r="G148" s="278"/>
    </row>
    <row r="149" spans="1:7" ht="21">
      <c r="A149" s="278" t="s">
        <v>82</v>
      </c>
      <c r="B149" s="278"/>
      <c r="C149" s="278"/>
      <c r="D149" s="278"/>
      <c r="E149" s="278"/>
      <c r="F149" s="278"/>
      <c r="G149" s="278"/>
    </row>
    <row r="150" spans="1:7" ht="21">
      <c r="A150" s="278" t="s">
        <v>337</v>
      </c>
      <c r="B150" s="278"/>
      <c r="C150" s="278"/>
      <c r="D150" s="278"/>
      <c r="E150" s="278"/>
      <c r="F150" s="278"/>
      <c r="G150" s="278"/>
    </row>
    <row r="151" spans="1:7" ht="21">
      <c r="A151" s="269" t="s">
        <v>83</v>
      </c>
      <c r="B151" s="270"/>
      <c r="C151" s="270"/>
      <c r="D151" s="271"/>
      <c r="E151" s="272" t="s">
        <v>0</v>
      </c>
      <c r="F151" s="275" t="s">
        <v>1</v>
      </c>
      <c r="G151" s="166" t="s">
        <v>81</v>
      </c>
    </row>
    <row r="152" spans="1:7" ht="21">
      <c r="A152" s="106" t="s">
        <v>43</v>
      </c>
      <c r="B152" s="106" t="s">
        <v>303</v>
      </c>
      <c r="C152" s="106" t="s">
        <v>39</v>
      </c>
      <c r="D152" s="106" t="s">
        <v>84</v>
      </c>
      <c r="E152" s="273"/>
      <c r="F152" s="276"/>
      <c r="G152" s="106" t="s">
        <v>44</v>
      </c>
    </row>
    <row r="153" spans="1:7" ht="21">
      <c r="A153" s="106" t="s">
        <v>306</v>
      </c>
      <c r="B153" s="106" t="s">
        <v>304</v>
      </c>
      <c r="C153" s="106" t="s">
        <v>306</v>
      </c>
      <c r="D153" s="106" t="s">
        <v>306</v>
      </c>
      <c r="E153" s="273"/>
      <c r="F153" s="276"/>
      <c r="G153" s="106" t="s">
        <v>307</v>
      </c>
    </row>
    <row r="154" spans="1:7" ht="21">
      <c r="A154" s="163"/>
      <c r="B154" s="163" t="s">
        <v>305</v>
      </c>
      <c r="C154" s="163"/>
      <c r="D154" s="163"/>
      <c r="E154" s="274"/>
      <c r="F154" s="277"/>
      <c r="G154" s="163" t="s">
        <v>306</v>
      </c>
    </row>
    <row r="155" spans="1:7" ht="21">
      <c r="A155" s="167"/>
      <c r="B155" s="167"/>
      <c r="C155" s="167"/>
      <c r="D155" s="168">
        <v>33047832.75</v>
      </c>
      <c r="E155" s="169" t="s">
        <v>86</v>
      </c>
      <c r="F155" s="170"/>
      <c r="G155" s="168">
        <v>42352909.03</v>
      </c>
    </row>
    <row r="156" spans="1:7" ht="21">
      <c r="A156" s="171"/>
      <c r="B156" s="171"/>
      <c r="C156" s="171"/>
      <c r="D156" s="172"/>
      <c r="E156" s="173" t="s">
        <v>309</v>
      </c>
      <c r="F156" s="161"/>
      <c r="G156" s="16"/>
    </row>
    <row r="157" spans="1:7" ht="21">
      <c r="A157" s="171">
        <v>225000</v>
      </c>
      <c r="B157" s="171"/>
      <c r="C157" s="171">
        <f aca="true" t="shared" si="6" ref="C157:C163">SUM(A157:B157)</f>
        <v>225000</v>
      </c>
      <c r="D157" s="174">
        <f>D83+G157</f>
        <v>342795.81</v>
      </c>
      <c r="E157" s="15" t="s">
        <v>88</v>
      </c>
      <c r="F157" s="175"/>
      <c r="G157" s="174">
        <v>198.55</v>
      </c>
    </row>
    <row r="158" spans="1:7" ht="21">
      <c r="A158" s="171">
        <v>128000</v>
      </c>
      <c r="B158" s="171"/>
      <c r="C158" s="171">
        <f t="shared" si="6"/>
        <v>128000</v>
      </c>
      <c r="D158" s="174">
        <f aca="true" t="shared" si="7" ref="D158:D163">D84+G158</f>
        <v>114699.75</v>
      </c>
      <c r="E158" s="15" t="s">
        <v>89</v>
      </c>
      <c r="F158" s="175"/>
      <c r="G158" s="174">
        <v>7820</v>
      </c>
    </row>
    <row r="159" spans="1:7" ht="21">
      <c r="A159" s="171">
        <v>355000</v>
      </c>
      <c r="B159" s="171"/>
      <c r="C159" s="171">
        <f t="shared" si="6"/>
        <v>355000</v>
      </c>
      <c r="D159" s="174">
        <f t="shared" si="7"/>
        <v>290285.70999999996</v>
      </c>
      <c r="E159" s="15" t="s">
        <v>90</v>
      </c>
      <c r="F159" s="175"/>
      <c r="G159" s="174">
        <v>95908.78</v>
      </c>
    </row>
    <row r="160" spans="1:7" ht="21">
      <c r="A160" s="171">
        <v>63100</v>
      </c>
      <c r="B160" s="171"/>
      <c r="C160" s="171">
        <f t="shared" si="6"/>
        <v>63100</v>
      </c>
      <c r="D160" s="174">
        <f t="shared" si="7"/>
        <v>88711</v>
      </c>
      <c r="E160" s="15" t="s">
        <v>23</v>
      </c>
      <c r="F160" s="175"/>
      <c r="G160" s="174">
        <v>1200</v>
      </c>
    </row>
    <row r="161" spans="1:7" ht="21">
      <c r="A161" s="205">
        <v>15200000</v>
      </c>
      <c r="B161" s="205"/>
      <c r="C161" s="205">
        <f t="shared" si="6"/>
        <v>15200000</v>
      </c>
      <c r="D161" s="174">
        <f t="shared" si="7"/>
        <v>15055677.309999999</v>
      </c>
      <c r="E161" s="15" t="s">
        <v>91</v>
      </c>
      <c r="F161" s="175"/>
      <c r="G161" s="174">
        <v>1384324.29</v>
      </c>
    </row>
    <row r="162" spans="1:7" ht="21">
      <c r="A162" s="205">
        <v>13275000</v>
      </c>
      <c r="B162" s="205"/>
      <c r="C162" s="205">
        <f t="shared" si="6"/>
        <v>13275000</v>
      </c>
      <c r="D162" s="174">
        <f t="shared" si="7"/>
        <v>10415515</v>
      </c>
      <c r="E162" s="15" t="s">
        <v>14</v>
      </c>
      <c r="F162" s="175"/>
      <c r="G162" s="174">
        <v>564530</v>
      </c>
    </row>
    <row r="163" spans="1:7" ht="21">
      <c r="A163" s="205"/>
      <c r="B163" s="205">
        <v>8945496</v>
      </c>
      <c r="C163" s="205">
        <f t="shared" si="6"/>
        <v>8945496</v>
      </c>
      <c r="D163" s="174">
        <f t="shared" si="7"/>
        <v>8945496</v>
      </c>
      <c r="E163" s="177" t="s">
        <v>308</v>
      </c>
      <c r="F163" s="175"/>
      <c r="G163" s="176">
        <v>406600</v>
      </c>
    </row>
    <row r="164" spans="1:7" ht="21.75" thickBot="1">
      <c r="A164" s="171"/>
      <c r="B164" s="171"/>
      <c r="C164" s="171"/>
      <c r="D164" s="125">
        <f>SUM(D157:D163)</f>
        <v>35253180.58</v>
      </c>
      <c r="E164" s="178" t="s">
        <v>92</v>
      </c>
      <c r="F164" s="179"/>
      <c r="G164" s="125">
        <f>SUM(G157:G163)</f>
        <v>2460581.62</v>
      </c>
    </row>
    <row r="165" spans="1:7" ht="21.75" thickTop="1">
      <c r="A165" s="180"/>
      <c r="B165" s="171"/>
      <c r="C165" s="171"/>
      <c r="D165" s="174">
        <f>D91+G165</f>
        <v>1287580.46</v>
      </c>
      <c r="E165" s="15" t="s">
        <v>34</v>
      </c>
      <c r="F165" s="179"/>
      <c r="G165" s="160">
        <v>76473.54</v>
      </c>
    </row>
    <row r="166" spans="1:7" ht="21">
      <c r="A166" s="180"/>
      <c r="B166" s="180"/>
      <c r="C166" s="180"/>
      <c r="D166" s="174">
        <f aca="true" t="shared" si="8" ref="D166:D171">D92+G166</f>
        <v>48280</v>
      </c>
      <c r="E166" s="15" t="s">
        <v>5</v>
      </c>
      <c r="F166" s="181"/>
      <c r="G166" s="174">
        <v>14970</v>
      </c>
    </row>
    <row r="167" spans="1:7" ht="21">
      <c r="A167" s="172"/>
      <c r="B167" s="172"/>
      <c r="C167" s="172"/>
      <c r="D167" s="174">
        <f t="shared" si="8"/>
        <v>6300</v>
      </c>
      <c r="E167" s="15" t="s">
        <v>4</v>
      </c>
      <c r="F167" s="161"/>
      <c r="G167" s="174">
        <v>0</v>
      </c>
    </row>
    <row r="168" spans="1:7" ht="21">
      <c r="A168" s="172"/>
      <c r="B168" s="172"/>
      <c r="C168" s="172"/>
      <c r="D168" s="174">
        <f t="shared" si="8"/>
        <v>16925.13</v>
      </c>
      <c r="E168" s="15" t="s">
        <v>13</v>
      </c>
      <c r="F168" s="161"/>
      <c r="G168" s="174"/>
    </row>
    <row r="169" spans="1:7" ht="21">
      <c r="A169" s="172"/>
      <c r="B169" s="182"/>
      <c r="C169" s="182"/>
      <c r="D169" s="174">
        <f t="shared" si="8"/>
        <v>17595</v>
      </c>
      <c r="E169" s="15" t="s">
        <v>9</v>
      </c>
      <c r="F169" s="161"/>
      <c r="G169" s="174">
        <v>0</v>
      </c>
    </row>
    <row r="170" spans="1:7" ht="21">
      <c r="A170" s="172"/>
      <c r="B170" s="182"/>
      <c r="C170" s="182"/>
      <c r="D170" s="174">
        <f t="shared" si="8"/>
        <v>0.05</v>
      </c>
      <c r="E170" s="15" t="s">
        <v>310</v>
      </c>
      <c r="F170" s="161"/>
      <c r="G170" s="174">
        <v>0</v>
      </c>
    </row>
    <row r="171" spans="1:7" ht="21">
      <c r="A171" s="172"/>
      <c r="B171" s="182"/>
      <c r="C171" s="182"/>
      <c r="D171" s="174">
        <f t="shared" si="8"/>
        <v>1200</v>
      </c>
      <c r="E171" s="15" t="s">
        <v>7</v>
      </c>
      <c r="F171" s="161"/>
      <c r="G171" s="174">
        <v>600</v>
      </c>
    </row>
    <row r="172" spans="1:7" ht="21">
      <c r="A172" s="172"/>
      <c r="B172" s="182"/>
      <c r="C172" s="182"/>
      <c r="D172" s="160"/>
      <c r="E172" s="15"/>
      <c r="F172" s="161"/>
      <c r="G172" s="174"/>
    </row>
    <row r="173" spans="1:7" ht="21">
      <c r="A173" s="172"/>
      <c r="B173" s="182"/>
      <c r="C173" s="182"/>
      <c r="D173" s="160"/>
      <c r="E173" s="15"/>
      <c r="F173" s="161"/>
      <c r="G173" s="174"/>
    </row>
    <row r="174" spans="1:7" ht="21">
      <c r="A174" s="172"/>
      <c r="B174" s="182"/>
      <c r="C174" s="182"/>
      <c r="D174" s="160"/>
      <c r="E174" s="15"/>
      <c r="F174" s="161"/>
      <c r="G174" s="176"/>
    </row>
    <row r="175" spans="1:7" ht="21.75" thickBot="1">
      <c r="A175" s="172"/>
      <c r="B175" s="183"/>
      <c r="C175" s="183"/>
      <c r="D175" s="125">
        <f>SUM(D165:D174)</f>
        <v>1377880.64</v>
      </c>
      <c r="E175" s="17"/>
      <c r="F175" s="184"/>
      <c r="G175" s="125">
        <f>SUM(G165:G174)</f>
        <v>92043.54</v>
      </c>
    </row>
    <row r="176" spans="1:7" ht="22.5" thickBot="1" thickTop="1">
      <c r="A176" s="185">
        <f>SUM(A157:A175)</f>
        <v>29246100</v>
      </c>
      <c r="B176" s="185">
        <f>SUM(B157:B175)</f>
        <v>8945496</v>
      </c>
      <c r="C176" s="185">
        <f>SUM(C157:C175)</f>
        <v>38191596</v>
      </c>
      <c r="D176" s="186">
        <f>D164+D175</f>
        <v>36631061.22</v>
      </c>
      <c r="E176" s="266" t="s">
        <v>92</v>
      </c>
      <c r="F176" s="267"/>
      <c r="G176" s="186">
        <f>G164+G175</f>
        <v>2552625.16</v>
      </c>
    </row>
    <row r="177" spans="1:7" ht="21.75" thickTop="1">
      <c r="A177" s="187"/>
      <c r="B177" s="187"/>
      <c r="C177" s="187"/>
      <c r="D177" s="188"/>
      <c r="E177" s="189"/>
      <c r="F177" s="189"/>
      <c r="G177" s="188"/>
    </row>
    <row r="178" spans="1:7" ht="21">
      <c r="A178" s="187"/>
      <c r="B178" s="187"/>
      <c r="C178" s="187"/>
      <c r="D178" s="188"/>
      <c r="E178" s="189"/>
      <c r="F178" s="189"/>
      <c r="G178" s="188"/>
    </row>
    <row r="179" spans="1:7" ht="21">
      <c r="A179" s="187"/>
      <c r="B179" s="187"/>
      <c r="C179" s="187"/>
      <c r="D179" s="188"/>
      <c r="E179" s="189"/>
      <c r="F179" s="189"/>
      <c r="G179" s="188"/>
    </row>
    <row r="180" spans="1:7" ht="21">
      <c r="A180" s="187"/>
      <c r="B180" s="187"/>
      <c r="C180" s="187"/>
      <c r="D180" s="188"/>
      <c r="E180" s="189"/>
      <c r="F180" s="189"/>
      <c r="G180" s="188"/>
    </row>
    <row r="181" spans="1:7" ht="21">
      <c r="A181" s="187"/>
      <c r="B181" s="187"/>
      <c r="C181" s="187"/>
      <c r="D181" s="188"/>
      <c r="E181" s="189"/>
      <c r="F181" s="189"/>
      <c r="G181" s="188"/>
    </row>
    <row r="182" spans="1:7" ht="21">
      <c r="A182" s="187"/>
      <c r="B182" s="187"/>
      <c r="C182" s="187"/>
      <c r="D182" s="188"/>
      <c r="E182" s="189"/>
      <c r="F182" s="189"/>
      <c r="G182" s="188"/>
    </row>
    <row r="183" spans="1:7" ht="21">
      <c r="A183" s="187"/>
      <c r="B183" s="187"/>
      <c r="C183" s="187"/>
      <c r="D183" s="188"/>
      <c r="E183" s="189"/>
      <c r="F183" s="189"/>
      <c r="G183" s="188"/>
    </row>
    <row r="184" spans="1:7" ht="21">
      <c r="A184" s="187"/>
      <c r="B184" s="187"/>
      <c r="C184" s="187"/>
      <c r="D184" s="188"/>
      <c r="E184" s="189"/>
      <c r="F184" s="189"/>
      <c r="G184" s="188"/>
    </row>
    <row r="185" spans="1:7" ht="21">
      <c r="A185" s="268" t="s">
        <v>93</v>
      </c>
      <c r="B185" s="268"/>
      <c r="C185" s="268"/>
      <c r="D185" s="268"/>
      <c r="E185" s="268"/>
      <c r="F185" s="268"/>
      <c r="G185" s="268"/>
    </row>
    <row r="186" spans="1:7" ht="21">
      <c r="A186" s="269" t="s">
        <v>83</v>
      </c>
      <c r="B186" s="270"/>
      <c r="C186" s="270"/>
      <c r="D186" s="271"/>
      <c r="E186" s="272" t="s">
        <v>0</v>
      </c>
      <c r="F186" s="275" t="s">
        <v>1</v>
      </c>
      <c r="G186" s="166" t="s">
        <v>81</v>
      </c>
    </row>
    <row r="187" spans="1:7" ht="21">
      <c r="A187" s="106" t="s">
        <v>43</v>
      </c>
      <c r="B187" s="106" t="s">
        <v>303</v>
      </c>
      <c r="C187" s="106" t="s">
        <v>39</v>
      </c>
      <c r="D187" s="106" t="s">
        <v>84</v>
      </c>
      <c r="E187" s="273"/>
      <c r="F187" s="276"/>
      <c r="G187" s="106" t="s">
        <v>44</v>
      </c>
    </row>
    <row r="188" spans="1:7" ht="21">
      <c r="A188" s="106" t="s">
        <v>306</v>
      </c>
      <c r="B188" s="106" t="s">
        <v>304</v>
      </c>
      <c r="C188" s="106" t="s">
        <v>306</v>
      </c>
      <c r="D188" s="106" t="s">
        <v>306</v>
      </c>
      <c r="E188" s="273"/>
      <c r="F188" s="276"/>
      <c r="G188" s="106" t="s">
        <v>307</v>
      </c>
    </row>
    <row r="189" spans="1:7" ht="21">
      <c r="A189" s="163"/>
      <c r="B189" s="163" t="s">
        <v>305</v>
      </c>
      <c r="C189" s="163"/>
      <c r="D189" s="163"/>
      <c r="E189" s="274"/>
      <c r="F189" s="277"/>
      <c r="G189" s="163" t="s">
        <v>306</v>
      </c>
    </row>
    <row r="190" spans="1:7" ht="21">
      <c r="A190" s="167"/>
      <c r="B190" s="167"/>
      <c r="C190" s="167"/>
      <c r="D190" s="167"/>
      <c r="E190" s="190" t="s">
        <v>94</v>
      </c>
      <c r="F190" s="191"/>
      <c r="G190" s="167"/>
    </row>
    <row r="191" spans="1:7" ht="21">
      <c r="A191" s="192">
        <v>4314580</v>
      </c>
      <c r="B191" s="192">
        <v>4265250</v>
      </c>
      <c r="C191" s="192">
        <f>A191+B191</f>
        <v>8579830</v>
      </c>
      <c r="D191" s="174">
        <f>D117+G191</f>
        <v>4178012</v>
      </c>
      <c r="E191" s="193" t="s">
        <v>7</v>
      </c>
      <c r="F191" s="19"/>
      <c r="G191" s="174">
        <v>480679</v>
      </c>
    </row>
    <row r="192" spans="1:7" ht="21">
      <c r="A192" s="192">
        <v>8914800</v>
      </c>
      <c r="B192" s="192">
        <v>306540</v>
      </c>
      <c r="C192" s="192">
        <f aca="true" t="shared" si="9" ref="C192:C202">A192+B192</f>
        <v>9221340</v>
      </c>
      <c r="D192" s="174">
        <f aca="true" t="shared" si="10" ref="D192:D202">D118+G192</f>
        <v>5670561</v>
      </c>
      <c r="E192" s="193" t="s">
        <v>9</v>
      </c>
      <c r="F192" s="19"/>
      <c r="G192" s="174">
        <v>613158</v>
      </c>
    </row>
    <row r="193" spans="1:7" ht="21">
      <c r="A193" s="192">
        <v>474840</v>
      </c>
      <c r="B193" s="192"/>
      <c r="C193" s="192">
        <f t="shared" si="9"/>
        <v>474840</v>
      </c>
      <c r="D193" s="174">
        <f t="shared" si="10"/>
        <v>419620</v>
      </c>
      <c r="E193" s="193" t="s">
        <v>15</v>
      </c>
      <c r="F193" s="19"/>
      <c r="G193" s="174">
        <v>42575</v>
      </c>
    </row>
    <row r="194" spans="1:7" ht="21">
      <c r="A194" s="192">
        <v>1298280</v>
      </c>
      <c r="B194" s="192">
        <v>81000</v>
      </c>
      <c r="C194" s="192">
        <f t="shared" si="9"/>
        <v>1379280</v>
      </c>
      <c r="D194" s="174">
        <f t="shared" si="10"/>
        <v>1137400</v>
      </c>
      <c r="E194" s="193" t="s">
        <v>16</v>
      </c>
      <c r="F194" s="19"/>
      <c r="G194" s="174">
        <v>115540</v>
      </c>
    </row>
    <row r="195" spans="1:7" ht="21">
      <c r="A195" s="192">
        <v>431000</v>
      </c>
      <c r="B195" s="192"/>
      <c r="C195" s="192">
        <f t="shared" si="9"/>
        <v>431000</v>
      </c>
      <c r="D195" s="174">
        <f t="shared" si="10"/>
        <v>244746.5</v>
      </c>
      <c r="E195" s="193" t="s">
        <v>11</v>
      </c>
      <c r="F195" s="19"/>
      <c r="G195" s="174">
        <v>33400</v>
      </c>
    </row>
    <row r="196" spans="1:7" ht="21">
      <c r="A196" s="192">
        <v>5606000</v>
      </c>
      <c r="B196" s="192">
        <v>108800</v>
      </c>
      <c r="C196" s="192">
        <f t="shared" si="9"/>
        <v>5714800</v>
      </c>
      <c r="D196" s="174">
        <f t="shared" si="10"/>
        <v>2737551.93</v>
      </c>
      <c r="E196" s="193" t="s">
        <v>6</v>
      </c>
      <c r="F196" s="19"/>
      <c r="G196" s="174">
        <v>348855.52</v>
      </c>
    </row>
    <row r="197" spans="1:7" ht="21">
      <c r="A197" s="192">
        <v>2766400</v>
      </c>
      <c r="B197" s="192"/>
      <c r="C197" s="192">
        <f t="shared" si="9"/>
        <v>2766400</v>
      </c>
      <c r="D197" s="174">
        <f t="shared" si="10"/>
        <v>1117143.6700000002</v>
      </c>
      <c r="E197" s="193" t="s">
        <v>17</v>
      </c>
      <c r="F197" s="19"/>
      <c r="G197" s="174">
        <v>215624.97</v>
      </c>
    </row>
    <row r="198" spans="1:7" ht="21">
      <c r="A198" s="194">
        <v>445000</v>
      </c>
      <c r="B198" s="194"/>
      <c r="C198" s="192">
        <f t="shared" si="9"/>
        <v>445000</v>
      </c>
      <c r="D198" s="174">
        <f t="shared" si="10"/>
        <v>241835.2</v>
      </c>
      <c r="E198" s="193" t="s">
        <v>18</v>
      </c>
      <c r="F198" s="19"/>
      <c r="G198" s="174">
        <v>36621.05</v>
      </c>
    </row>
    <row r="199" spans="1:7" ht="21">
      <c r="A199" s="195">
        <v>595900</v>
      </c>
      <c r="B199" s="195"/>
      <c r="C199" s="192">
        <f t="shared" si="9"/>
        <v>595900</v>
      </c>
      <c r="D199" s="174">
        <f t="shared" si="10"/>
        <v>256840</v>
      </c>
      <c r="E199" s="196" t="s">
        <v>20</v>
      </c>
      <c r="F199" s="19"/>
      <c r="G199" s="174">
        <v>93200</v>
      </c>
    </row>
    <row r="200" spans="1:7" ht="21">
      <c r="A200" s="197">
        <v>2817300</v>
      </c>
      <c r="B200" s="197">
        <v>3556700</v>
      </c>
      <c r="C200" s="192">
        <f t="shared" si="9"/>
        <v>6374000</v>
      </c>
      <c r="D200" s="174">
        <f t="shared" si="10"/>
        <v>3556700</v>
      </c>
      <c r="E200" s="193" t="s">
        <v>21</v>
      </c>
      <c r="F200" s="19"/>
      <c r="G200" s="174"/>
    </row>
    <row r="201" spans="1:7" ht="21">
      <c r="A201" s="197">
        <v>20000</v>
      </c>
      <c r="B201" s="197"/>
      <c r="C201" s="192">
        <f t="shared" si="9"/>
        <v>20000</v>
      </c>
      <c r="D201" s="174">
        <f t="shared" si="10"/>
        <v>0</v>
      </c>
      <c r="E201" s="193" t="s">
        <v>22</v>
      </c>
      <c r="F201" s="19"/>
      <c r="G201" s="174">
        <v>0</v>
      </c>
    </row>
    <row r="202" spans="1:7" ht="21">
      <c r="A202" s="192">
        <v>1562000</v>
      </c>
      <c r="B202" s="192"/>
      <c r="C202" s="192">
        <f t="shared" si="9"/>
        <v>1562000</v>
      </c>
      <c r="D202" s="174">
        <f t="shared" si="10"/>
        <v>1460502.37</v>
      </c>
      <c r="E202" s="193" t="s">
        <v>19</v>
      </c>
      <c r="F202" s="19"/>
      <c r="G202" s="174">
        <v>0</v>
      </c>
    </row>
    <row r="203" spans="1:7" ht="21.75" thickBot="1">
      <c r="A203" s="197"/>
      <c r="B203" s="197"/>
      <c r="C203" s="197"/>
      <c r="D203" s="125">
        <f>SUM(D191:D202)</f>
        <v>21020912.669999998</v>
      </c>
      <c r="E203" s="193"/>
      <c r="F203" s="19"/>
      <c r="G203" s="125">
        <f>SUM(G191:G202)</f>
        <v>1979653.54</v>
      </c>
    </row>
    <row r="204" spans="1:7" ht="21.75" thickTop="1">
      <c r="A204" s="192"/>
      <c r="B204" s="197"/>
      <c r="C204" s="197"/>
      <c r="D204" s="174">
        <f>D130+G204</f>
        <v>1249670.4</v>
      </c>
      <c r="E204" s="193" t="s">
        <v>34</v>
      </c>
      <c r="F204" s="19"/>
      <c r="G204" s="160">
        <v>67181.89</v>
      </c>
    </row>
    <row r="205" spans="1:7" ht="21">
      <c r="A205" s="192"/>
      <c r="B205" s="197"/>
      <c r="C205" s="197"/>
      <c r="D205" s="174">
        <f aca="true" t="shared" si="11" ref="D205:D210">D131+G205</f>
        <v>1304488</v>
      </c>
      <c r="E205" s="193" t="s">
        <v>5</v>
      </c>
      <c r="F205" s="19"/>
      <c r="G205" s="174">
        <v>83808</v>
      </c>
    </row>
    <row r="206" spans="1:7" ht="21">
      <c r="A206" s="172"/>
      <c r="B206" s="197"/>
      <c r="C206" s="197"/>
      <c r="D206" s="174">
        <f t="shared" si="11"/>
        <v>2466040</v>
      </c>
      <c r="E206" s="193" t="s">
        <v>4</v>
      </c>
      <c r="F206" s="19"/>
      <c r="G206" s="174">
        <v>0</v>
      </c>
    </row>
    <row r="207" spans="1:7" ht="21">
      <c r="A207" s="172"/>
      <c r="B207" s="197"/>
      <c r="C207" s="197"/>
      <c r="D207" s="174">
        <f t="shared" si="11"/>
        <v>204960</v>
      </c>
      <c r="E207" s="193" t="s">
        <v>10</v>
      </c>
      <c r="F207" s="161"/>
      <c r="G207" s="174"/>
    </row>
    <row r="208" spans="1:7" ht="21">
      <c r="A208" s="172"/>
      <c r="B208" s="197"/>
      <c r="C208" s="197"/>
      <c r="D208" s="174">
        <f t="shared" si="11"/>
        <v>607630.09</v>
      </c>
      <c r="E208" s="193" t="s">
        <v>115</v>
      </c>
      <c r="F208" s="161"/>
      <c r="G208" s="174"/>
    </row>
    <row r="209" spans="1:7" ht="21">
      <c r="A209" s="172"/>
      <c r="B209" s="197"/>
      <c r="C209" s="197"/>
      <c r="D209" s="174">
        <f t="shared" si="11"/>
        <v>318302</v>
      </c>
      <c r="E209" s="193" t="s">
        <v>13</v>
      </c>
      <c r="F209" s="161"/>
      <c r="G209" s="174">
        <v>268000</v>
      </c>
    </row>
    <row r="210" spans="1:7" ht="21">
      <c r="A210" s="172"/>
      <c r="B210" s="197"/>
      <c r="C210" s="197"/>
      <c r="D210" s="174">
        <f t="shared" si="11"/>
        <v>0.05</v>
      </c>
      <c r="E210" s="15" t="s">
        <v>152</v>
      </c>
      <c r="F210" s="161"/>
      <c r="G210" s="176"/>
    </row>
    <row r="211" spans="1:7" ht="21.75" thickBot="1">
      <c r="A211" s="183"/>
      <c r="B211" s="105"/>
      <c r="C211" s="105"/>
      <c r="D211" s="211">
        <f>SUM(D204:D210)</f>
        <v>6151090.54</v>
      </c>
      <c r="E211" s="104"/>
      <c r="F211" s="212"/>
      <c r="G211" s="211">
        <f>SUM(G204:G210)</f>
        <v>418989.89</v>
      </c>
    </row>
    <row r="212" spans="1:7" ht="22.5" thickBot="1" thickTop="1">
      <c r="A212" s="185">
        <f>SUM(A191:A210)</f>
        <v>29246100</v>
      </c>
      <c r="B212" s="185">
        <f>SUM(B191:B210)</f>
        <v>8318290</v>
      </c>
      <c r="C212" s="185">
        <f>SUM(A212:B212)</f>
        <v>37564390</v>
      </c>
      <c r="D212" s="186">
        <f>D203+D211</f>
        <v>27172003.209999997</v>
      </c>
      <c r="E212" s="227" t="s">
        <v>95</v>
      </c>
      <c r="F212" s="199"/>
      <c r="G212" s="186">
        <f>G203+G211</f>
        <v>2398643.43</v>
      </c>
    </row>
    <row r="213" spans="1:7" ht="21.75" thickTop="1">
      <c r="A213" s="24"/>
      <c r="B213" s="24"/>
      <c r="C213" s="24"/>
      <c r="D213" s="200">
        <f>D176-D212</f>
        <v>9459058.010000002</v>
      </c>
      <c r="E213" s="228" t="s">
        <v>96</v>
      </c>
      <c r="F213" s="165"/>
      <c r="G213" s="201">
        <f>G176-G212</f>
        <v>153981.72999999998</v>
      </c>
    </row>
    <row r="214" spans="1:7" ht="21">
      <c r="A214" s="24"/>
      <c r="B214" s="24"/>
      <c r="C214" s="24"/>
      <c r="D214" s="180"/>
      <c r="E214" s="228" t="s">
        <v>97</v>
      </c>
      <c r="F214" s="165"/>
      <c r="G214" s="201"/>
    </row>
    <row r="215" spans="1:7" ht="21">
      <c r="A215" s="24"/>
      <c r="B215" s="24"/>
      <c r="C215" s="24"/>
      <c r="D215" s="202"/>
      <c r="E215" s="203" t="s">
        <v>98</v>
      </c>
      <c r="F215" s="165"/>
      <c r="G215" s="202"/>
    </row>
    <row r="216" spans="1:7" ht="21.75" thickBot="1">
      <c r="A216" s="24"/>
      <c r="B216" s="24"/>
      <c r="C216" s="24"/>
      <c r="D216" s="125">
        <f>D155+D176-D212</f>
        <v>42506890.760000005</v>
      </c>
      <c r="E216" s="228" t="s">
        <v>99</v>
      </c>
      <c r="F216" s="165"/>
      <c r="G216" s="125">
        <f>G155+G176-G212</f>
        <v>42506890.76</v>
      </c>
    </row>
    <row r="217" ht="18.75" thickTop="1"/>
    <row r="218" spans="1:7" ht="21">
      <c r="A218" s="265" t="s">
        <v>332</v>
      </c>
      <c r="B218" s="265"/>
      <c r="C218" s="265"/>
      <c r="D218" s="265"/>
      <c r="E218" s="265"/>
      <c r="F218" s="265"/>
      <c r="G218" s="265"/>
    </row>
    <row r="219" spans="1:7" ht="21">
      <c r="A219" s="226"/>
      <c r="B219" s="226"/>
      <c r="C219" s="265"/>
      <c r="D219" s="265"/>
      <c r="E219" s="206"/>
      <c r="F219" s="226"/>
      <c r="G219" s="226"/>
    </row>
    <row r="220" spans="3:5" ht="21">
      <c r="C220" s="265"/>
      <c r="D220" s="265"/>
      <c r="E220" s="206"/>
    </row>
    <row r="222" spans="1:7" ht="21">
      <c r="A222" s="278" t="s">
        <v>24</v>
      </c>
      <c r="B222" s="278"/>
      <c r="C222" s="278"/>
      <c r="D222" s="278"/>
      <c r="E222" s="278"/>
      <c r="F222" s="278"/>
      <c r="G222" s="278"/>
    </row>
    <row r="223" spans="1:7" ht="21">
      <c r="A223" s="278" t="s">
        <v>82</v>
      </c>
      <c r="B223" s="278"/>
      <c r="C223" s="278"/>
      <c r="D223" s="278"/>
      <c r="E223" s="278"/>
      <c r="F223" s="278"/>
      <c r="G223" s="278"/>
    </row>
    <row r="224" spans="1:7" ht="21">
      <c r="A224" s="278" t="s">
        <v>342</v>
      </c>
      <c r="B224" s="278"/>
      <c r="C224" s="278"/>
      <c r="D224" s="278"/>
      <c r="E224" s="278"/>
      <c r="F224" s="278"/>
      <c r="G224" s="278"/>
    </row>
    <row r="225" spans="1:7" ht="21">
      <c r="A225" s="269" t="s">
        <v>83</v>
      </c>
      <c r="B225" s="270"/>
      <c r="C225" s="270"/>
      <c r="D225" s="271"/>
      <c r="E225" s="272" t="s">
        <v>0</v>
      </c>
      <c r="F225" s="275" t="s">
        <v>1</v>
      </c>
      <c r="G225" s="166" t="s">
        <v>81</v>
      </c>
    </row>
    <row r="226" spans="1:7" ht="21">
      <c r="A226" s="106" t="s">
        <v>43</v>
      </c>
      <c r="B226" s="106" t="s">
        <v>303</v>
      </c>
      <c r="C226" s="106" t="s">
        <v>39</v>
      </c>
      <c r="D226" s="106" t="s">
        <v>84</v>
      </c>
      <c r="E226" s="273"/>
      <c r="F226" s="276"/>
      <c r="G226" s="106" t="s">
        <v>44</v>
      </c>
    </row>
    <row r="227" spans="1:7" ht="21">
      <c r="A227" s="106" t="s">
        <v>306</v>
      </c>
      <c r="B227" s="106" t="s">
        <v>304</v>
      </c>
      <c r="C227" s="106" t="s">
        <v>306</v>
      </c>
      <c r="D227" s="106" t="s">
        <v>306</v>
      </c>
      <c r="E227" s="273"/>
      <c r="F227" s="276"/>
      <c r="G227" s="106" t="s">
        <v>307</v>
      </c>
    </row>
    <row r="228" spans="1:7" ht="21">
      <c r="A228" s="163"/>
      <c r="B228" s="163" t="s">
        <v>305</v>
      </c>
      <c r="C228" s="163"/>
      <c r="D228" s="163"/>
      <c r="E228" s="274"/>
      <c r="F228" s="277"/>
      <c r="G228" s="163" t="s">
        <v>306</v>
      </c>
    </row>
    <row r="229" spans="1:7" ht="21">
      <c r="A229" s="167"/>
      <c r="B229" s="167"/>
      <c r="C229" s="167"/>
      <c r="D229" s="168">
        <v>33047832.75</v>
      </c>
      <c r="E229" s="169" t="s">
        <v>86</v>
      </c>
      <c r="F229" s="170"/>
      <c r="G229" s="168">
        <v>42506890.76</v>
      </c>
    </row>
    <row r="230" spans="1:7" ht="21">
      <c r="A230" s="171"/>
      <c r="B230" s="171"/>
      <c r="C230" s="171"/>
      <c r="D230" s="172"/>
      <c r="E230" s="173" t="s">
        <v>309</v>
      </c>
      <c r="F230" s="161"/>
      <c r="G230" s="16"/>
    </row>
    <row r="231" spans="1:7" ht="21">
      <c r="A231" s="171">
        <v>225000</v>
      </c>
      <c r="B231" s="171"/>
      <c r="C231" s="171">
        <f aca="true" t="shared" si="12" ref="C231:C237">SUM(A231:B231)</f>
        <v>225000</v>
      </c>
      <c r="D231" s="174">
        <f>D157+G231</f>
        <v>350291.06</v>
      </c>
      <c r="E231" s="15" t="s">
        <v>88</v>
      </c>
      <c r="F231" s="175"/>
      <c r="G231" s="174">
        <v>7495.25</v>
      </c>
    </row>
    <row r="232" spans="1:7" ht="21">
      <c r="A232" s="171">
        <v>128000</v>
      </c>
      <c r="B232" s="171"/>
      <c r="C232" s="171">
        <f t="shared" si="12"/>
        <v>128000</v>
      </c>
      <c r="D232" s="174">
        <f aca="true" t="shared" si="13" ref="D232:D237">D158+G232</f>
        <v>131949.75</v>
      </c>
      <c r="E232" s="15" t="s">
        <v>89</v>
      </c>
      <c r="F232" s="175"/>
      <c r="G232" s="174">
        <v>17250</v>
      </c>
    </row>
    <row r="233" spans="1:7" ht="21">
      <c r="A233" s="171">
        <v>355000</v>
      </c>
      <c r="B233" s="171"/>
      <c r="C233" s="171">
        <f t="shared" si="12"/>
        <v>355000</v>
      </c>
      <c r="D233" s="174">
        <f t="shared" si="13"/>
        <v>290285.70999999996</v>
      </c>
      <c r="E233" s="15" t="s">
        <v>90</v>
      </c>
      <c r="F233" s="175"/>
      <c r="G233" s="174"/>
    </row>
    <row r="234" spans="1:7" ht="21">
      <c r="A234" s="171">
        <v>63100</v>
      </c>
      <c r="B234" s="171"/>
      <c r="C234" s="171">
        <f t="shared" si="12"/>
        <v>63100</v>
      </c>
      <c r="D234" s="174">
        <f t="shared" si="13"/>
        <v>89131</v>
      </c>
      <c r="E234" s="15" t="s">
        <v>23</v>
      </c>
      <c r="F234" s="175"/>
      <c r="G234" s="174">
        <v>420</v>
      </c>
    </row>
    <row r="235" spans="1:7" ht="21">
      <c r="A235" s="205">
        <v>15200000</v>
      </c>
      <c r="B235" s="205"/>
      <c r="C235" s="205">
        <f t="shared" si="12"/>
        <v>15200000</v>
      </c>
      <c r="D235" s="174">
        <f t="shared" si="13"/>
        <v>16778118.89</v>
      </c>
      <c r="E235" s="15" t="s">
        <v>91</v>
      </c>
      <c r="F235" s="175"/>
      <c r="G235" s="174">
        <v>1722441.58</v>
      </c>
    </row>
    <row r="236" spans="1:7" ht="21">
      <c r="A236" s="205">
        <v>13275000</v>
      </c>
      <c r="B236" s="205"/>
      <c r="C236" s="205">
        <f t="shared" si="12"/>
        <v>13275000</v>
      </c>
      <c r="D236" s="174">
        <f t="shared" si="13"/>
        <v>10415515</v>
      </c>
      <c r="E236" s="15" t="s">
        <v>14</v>
      </c>
      <c r="F236" s="175"/>
      <c r="G236" s="174"/>
    </row>
    <row r="237" spans="1:7" ht="21">
      <c r="A237" s="205"/>
      <c r="B237" s="205">
        <v>8945496</v>
      </c>
      <c r="C237" s="205">
        <f t="shared" si="12"/>
        <v>8945496</v>
      </c>
      <c r="D237" s="174">
        <f t="shared" si="13"/>
        <v>9721646</v>
      </c>
      <c r="E237" s="177" t="s">
        <v>308</v>
      </c>
      <c r="F237" s="175"/>
      <c r="G237" s="176">
        <v>776150</v>
      </c>
    </row>
    <row r="238" spans="1:7" ht="21.75" thickBot="1">
      <c r="A238" s="171"/>
      <c r="B238" s="171"/>
      <c r="C238" s="171"/>
      <c r="D238" s="125">
        <f>SUM(D231:D237)</f>
        <v>37776937.41</v>
      </c>
      <c r="E238" s="178" t="s">
        <v>92</v>
      </c>
      <c r="F238" s="179"/>
      <c r="G238" s="125">
        <f>SUM(G231:G237)</f>
        <v>2523756.83</v>
      </c>
    </row>
    <row r="239" spans="1:7" ht="21.75" thickTop="1">
      <c r="A239" s="180"/>
      <c r="B239" s="171"/>
      <c r="C239" s="171"/>
      <c r="D239" s="174">
        <f>D165+G239</f>
        <v>1375943.5</v>
      </c>
      <c r="E239" s="15" t="s">
        <v>34</v>
      </c>
      <c r="F239" s="179"/>
      <c r="G239" s="160">
        <v>88363.04</v>
      </c>
    </row>
    <row r="240" spans="1:7" ht="21">
      <c r="A240" s="180"/>
      <c r="B240" s="180"/>
      <c r="C240" s="180"/>
      <c r="D240" s="174">
        <f aca="true" t="shared" si="14" ref="D240:D246">D166+G240</f>
        <v>61240</v>
      </c>
      <c r="E240" s="15" t="s">
        <v>5</v>
      </c>
      <c r="F240" s="181"/>
      <c r="G240" s="174">
        <v>12960</v>
      </c>
    </row>
    <row r="241" spans="1:7" ht="21">
      <c r="A241" s="172"/>
      <c r="B241" s="172"/>
      <c r="C241" s="172"/>
      <c r="D241" s="174">
        <f t="shared" si="14"/>
        <v>6300</v>
      </c>
      <c r="E241" s="15" t="s">
        <v>4</v>
      </c>
      <c r="F241" s="161"/>
      <c r="G241" s="174">
        <v>0</v>
      </c>
    </row>
    <row r="242" spans="1:7" ht="21">
      <c r="A242" s="172"/>
      <c r="B242" s="172"/>
      <c r="C242" s="172"/>
      <c r="D242" s="174">
        <f t="shared" si="14"/>
        <v>16925.13</v>
      </c>
      <c r="E242" s="15" t="s">
        <v>13</v>
      </c>
      <c r="F242" s="161"/>
      <c r="G242" s="174"/>
    </row>
    <row r="243" spans="1:7" ht="21">
      <c r="A243" s="172"/>
      <c r="B243" s="182"/>
      <c r="C243" s="182"/>
      <c r="D243" s="174">
        <f t="shared" si="14"/>
        <v>17595</v>
      </c>
      <c r="E243" s="15" t="s">
        <v>9</v>
      </c>
      <c r="F243" s="161"/>
      <c r="G243" s="174">
        <v>0</v>
      </c>
    </row>
    <row r="244" spans="1:7" ht="21">
      <c r="A244" s="172"/>
      <c r="B244" s="182"/>
      <c r="C244" s="182"/>
      <c r="D244" s="174">
        <f t="shared" si="14"/>
        <v>0.05</v>
      </c>
      <c r="E244" s="15" t="s">
        <v>310</v>
      </c>
      <c r="F244" s="161"/>
      <c r="G244" s="174">
        <v>0</v>
      </c>
    </row>
    <row r="245" spans="1:7" ht="21">
      <c r="A245" s="172"/>
      <c r="B245" s="182"/>
      <c r="C245" s="182"/>
      <c r="D245" s="174">
        <f t="shared" si="14"/>
        <v>1200</v>
      </c>
      <c r="E245" s="15" t="s">
        <v>7</v>
      </c>
      <c r="F245" s="161"/>
      <c r="G245" s="174"/>
    </row>
    <row r="246" spans="1:7" ht="21">
      <c r="A246" s="172"/>
      <c r="B246" s="182"/>
      <c r="C246" s="182"/>
      <c r="D246" s="174">
        <f t="shared" si="14"/>
        <v>23728.32</v>
      </c>
      <c r="E246" s="15" t="s">
        <v>6</v>
      </c>
      <c r="F246" s="161"/>
      <c r="G246" s="174">
        <v>23728.32</v>
      </c>
    </row>
    <row r="247" spans="1:7" ht="21">
      <c r="A247" s="172"/>
      <c r="B247" s="182"/>
      <c r="C247" s="182"/>
      <c r="D247" s="160"/>
      <c r="E247" s="15"/>
      <c r="F247" s="161"/>
      <c r="G247" s="174"/>
    </row>
    <row r="248" spans="1:7" ht="21">
      <c r="A248" s="172"/>
      <c r="B248" s="182"/>
      <c r="C248" s="182"/>
      <c r="D248" s="160"/>
      <c r="E248" s="15"/>
      <c r="F248" s="161"/>
      <c r="G248" s="176"/>
    </row>
    <row r="249" spans="1:7" ht="21.75" thickBot="1">
      <c r="A249" s="172"/>
      <c r="B249" s="183"/>
      <c r="C249" s="183"/>
      <c r="D249" s="125">
        <f>SUM(D239:D248)</f>
        <v>1502932</v>
      </c>
      <c r="E249" s="17"/>
      <c r="F249" s="184"/>
      <c r="G249" s="125">
        <f>SUM(G239:G248)</f>
        <v>125051.35999999999</v>
      </c>
    </row>
    <row r="250" spans="1:7" ht="22.5" thickBot="1" thickTop="1">
      <c r="A250" s="185">
        <f>SUM(A231:A249)</f>
        <v>29246100</v>
      </c>
      <c r="B250" s="185">
        <f>SUM(B231:B249)</f>
        <v>8945496</v>
      </c>
      <c r="C250" s="185">
        <f>SUM(C231:C249)</f>
        <v>38191596</v>
      </c>
      <c r="D250" s="186">
        <f>D238+D249</f>
        <v>39279869.41</v>
      </c>
      <c r="E250" s="266" t="s">
        <v>92</v>
      </c>
      <c r="F250" s="267"/>
      <c r="G250" s="186">
        <f>G238+G249</f>
        <v>2648808.19</v>
      </c>
    </row>
    <row r="251" spans="1:7" ht="21.75" thickTop="1">
      <c r="A251" s="187"/>
      <c r="B251" s="187"/>
      <c r="C251" s="187"/>
      <c r="D251" s="188"/>
      <c r="E251" s="189"/>
      <c r="F251" s="189"/>
      <c r="G251" s="188"/>
    </row>
    <row r="252" spans="1:7" ht="21">
      <c r="A252" s="187"/>
      <c r="B252" s="187"/>
      <c r="C252" s="187"/>
      <c r="D252" s="188"/>
      <c r="E252" s="189"/>
      <c r="F252" s="189"/>
      <c r="G252" s="188"/>
    </row>
    <row r="253" spans="1:7" ht="21">
      <c r="A253" s="187"/>
      <c r="B253" s="187"/>
      <c r="C253" s="187"/>
      <c r="D253" s="188"/>
      <c r="E253" s="189"/>
      <c r="F253" s="189"/>
      <c r="G253" s="188"/>
    </row>
    <row r="254" spans="1:7" ht="21">
      <c r="A254" s="187"/>
      <c r="B254" s="187"/>
      <c r="C254" s="187"/>
      <c r="D254" s="188"/>
      <c r="E254" s="189"/>
      <c r="F254" s="189"/>
      <c r="G254" s="188"/>
    </row>
    <row r="255" spans="1:7" ht="21">
      <c r="A255" s="187"/>
      <c r="B255" s="187"/>
      <c r="C255" s="187"/>
      <c r="D255" s="188"/>
      <c r="E255" s="189"/>
      <c r="F255" s="189"/>
      <c r="G255" s="188"/>
    </row>
    <row r="256" spans="1:7" ht="21">
      <c r="A256" s="187"/>
      <c r="B256" s="187"/>
      <c r="C256" s="187"/>
      <c r="D256" s="188"/>
      <c r="E256" s="189"/>
      <c r="F256" s="189"/>
      <c r="G256" s="188"/>
    </row>
    <row r="257" spans="1:7" ht="21">
      <c r="A257" s="187"/>
      <c r="B257" s="187"/>
      <c r="C257" s="187"/>
      <c r="D257" s="188"/>
      <c r="E257" s="189"/>
      <c r="F257" s="189"/>
      <c r="G257" s="188"/>
    </row>
    <row r="258" spans="1:7" ht="21">
      <c r="A258" s="187"/>
      <c r="B258" s="187"/>
      <c r="C258" s="187"/>
      <c r="D258" s="188"/>
      <c r="E258" s="189"/>
      <c r="F258" s="189"/>
      <c r="G258" s="188"/>
    </row>
    <row r="259" spans="1:7" ht="21">
      <c r="A259" s="268" t="s">
        <v>93</v>
      </c>
      <c r="B259" s="268"/>
      <c r="C259" s="268"/>
      <c r="D259" s="268"/>
      <c r="E259" s="268"/>
      <c r="F259" s="268"/>
      <c r="G259" s="268"/>
    </row>
    <row r="260" spans="1:7" ht="21">
      <c r="A260" s="269" t="s">
        <v>83</v>
      </c>
      <c r="B260" s="270"/>
      <c r="C260" s="270"/>
      <c r="D260" s="271"/>
      <c r="E260" s="272" t="s">
        <v>0</v>
      </c>
      <c r="F260" s="275" t="s">
        <v>1</v>
      </c>
      <c r="G260" s="166" t="s">
        <v>81</v>
      </c>
    </row>
    <row r="261" spans="1:7" ht="21">
      <c r="A261" s="106" t="s">
        <v>43</v>
      </c>
      <c r="B261" s="106" t="s">
        <v>303</v>
      </c>
      <c r="C261" s="106" t="s">
        <v>39</v>
      </c>
      <c r="D261" s="106" t="s">
        <v>84</v>
      </c>
      <c r="E261" s="273"/>
      <c r="F261" s="276"/>
      <c r="G261" s="106" t="s">
        <v>44</v>
      </c>
    </row>
    <row r="262" spans="1:7" ht="21">
      <c r="A262" s="106" t="s">
        <v>306</v>
      </c>
      <c r="B262" s="106" t="s">
        <v>304</v>
      </c>
      <c r="C262" s="106" t="s">
        <v>306</v>
      </c>
      <c r="D262" s="106" t="s">
        <v>306</v>
      </c>
      <c r="E262" s="273"/>
      <c r="F262" s="276"/>
      <c r="G262" s="106" t="s">
        <v>307</v>
      </c>
    </row>
    <row r="263" spans="1:7" ht="21">
      <c r="A263" s="163"/>
      <c r="B263" s="163" t="s">
        <v>305</v>
      </c>
      <c r="C263" s="163"/>
      <c r="D263" s="163"/>
      <c r="E263" s="274"/>
      <c r="F263" s="277"/>
      <c r="G263" s="163" t="s">
        <v>306</v>
      </c>
    </row>
    <row r="264" spans="1:7" ht="21">
      <c r="A264" s="167"/>
      <c r="B264" s="167"/>
      <c r="C264" s="167"/>
      <c r="D264" s="167"/>
      <c r="E264" s="190" t="s">
        <v>94</v>
      </c>
      <c r="F264" s="191"/>
      <c r="G264" s="167"/>
    </row>
    <row r="265" spans="1:7" ht="21">
      <c r="A265" s="192">
        <v>4314580</v>
      </c>
      <c r="B265" s="192">
        <v>4265250</v>
      </c>
      <c r="C265" s="192">
        <f>A265+B265</f>
        <v>8579830</v>
      </c>
      <c r="D265" s="174">
        <f>D191+G265</f>
        <v>4970891</v>
      </c>
      <c r="E265" s="193" t="s">
        <v>7</v>
      </c>
      <c r="F265" s="19"/>
      <c r="G265" s="174">
        <v>792879</v>
      </c>
    </row>
    <row r="266" spans="1:7" ht="21">
      <c r="A266" s="192">
        <v>8914800</v>
      </c>
      <c r="B266" s="192">
        <v>306540</v>
      </c>
      <c r="C266" s="192">
        <f aca="true" t="shared" si="15" ref="C266:C276">A266+B266</f>
        <v>9221340</v>
      </c>
      <c r="D266" s="174">
        <f aca="true" t="shared" si="16" ref="D266:D276">D192+G266</f>
        <v>6251086</v>
      </c>
      <c r="E266" s="193" t="s">
        <v>9</v>
      </c>
      <c r="F266" s="19"/>
      <c r="G266" s="174">
        <v>580525</v>
      </c>
    </row>
    <row r="267" spans="1:7" ht="21">
      <c r="A267" s="192">
        <v>474840</v>
      </c>
      <c r="B267" s="192"/>
      <c r="C267" s="192">
        <f t="shared" si="15"/>
        <v>474840</v>
      </c>
      <c r="D267" s="174">
        <f t="shared" si="16"/>
        <v>476085</v>
      </c>
      <c r="E267" s="193" t="s">
        <v>15</v>
      </c>
      <c r="F267" s="19"/>
      <c r="G267" s="174">
        <v>56465</v>
      </c>
    </row>
    <row r="268" spans="1:7" ht="21">
      <c r="A268" s="192">
        <v>1298280</v>
      </c>
      <c r="B268" s="192">
        <v>81000</v>
      </c>
      <c r="C268" s="192">
        <f t="shared" si="15"/>
        <v>1379280</v>
      </c>
      <c r="D268" s="174">
        <f t="shared" si="16"/>
        <v>1292220</v>
      </c>
      <c r="E268" s="193" t="s">
        <v>16</v>
      </c>
      <c r="F268" s="19"/>
      <c r="G268" s="174">
        <v>154820</v>
      </c>
    </row>
    <row r="269" spans="1:7" ht="21">
      <c r="A269" s="192">
        <v>431000</v>
      </c>
      <c r="B269" s="192"/>
      <c r="C269" s="192">
        <f t="shared" si="15"/>
        <v>431000</v>
      </c>
      <c r="D269" s="174">
        <f t="shared" si="16"/>
        <v>256796.5</v>
      </c>
      <c r="E269" s="193" t="s">
        <v>11</v>
      </c>
      <c r="F269" s="19"/>
      <c r="G269" s="174">
        <v>12050</v>
      </c>
    </row>
    <row r="270" spans="1:7" ht="21">
      <c r="A270" s="192">
        <v>5606000</v>
      </c>
      <c r="B270" s="192">
        <v>108800</v>
      </c>
      <c r="C270" s="192">
        <f t="shared" si="15"/>
        <v>5714800</v>
      </c>
      <c r="D270" s="174">
        <f t="shared" si="16"/>
        <v>2955828.93</v>
      </c>
      <c r="E270" s="193" t="s">
        <v>6</v>
      </c>
      <c r="F270" s="19"/>
      <c r="G270" s="174">
        <v>218277</v>
      </c>
    </row>
    <row r="271" spans="1:7" ht="21">
      <c r="A271" s="192">
        <v>2766400</v>
      </c>
      <c r="B271" s="192"/>
      <c r="C271" s="192">
        <f t="shared" si="15"/>
        <v>2766400</v>
      </c>
      <c r="D271" s="174">
        <f t="shared" si="16"/>
        <v>1213038.32</v>
      </c>
      <c r="E271" s="193" t="s">
        <v>17</v>
      </c>
      <c r="F271" s="19"/>
      <c r="G271" s="174">
        <v>95894.65</v>
      </c>
    </row>
    <row r="272" spans="1:7" ht="21">
      <c r="A272" s="194">
        <v>445000</v>
      </c>
      <c r="B272" s="194"/>
      <c r="C272" s="192">
        <f t="shared" si="15"/>
        <v>445000</v>
      </c>
      <c r="D272" s="174">
        <f t="shared" si="16"/>
        <v>272998.07</v>
      </c>
      <c r="E272" s="193" t="s">
        <v>18</v>
      </c>
      <c r="F272" s="19"/>
      <c r="G272" s="174">
        <v>31162.87</v>
      </c>
    </row>
    <row r="273" spans="1:7" ht="21">
      <c r="A273" s="195">
        <v>595900</v>
      </c>
      <c r="B273" s="195"/>
      <c r="C273" s="192">
        <f t="shared" si="15"/>
        <v>595900</v>
      </c>
      <c r="D273" s="174">
        <f t="shared" si="16"/>
        <v>292240</v>
      </c>
      <c r="E273" s="196" t="s">
        <v>20</v>
      </c>
      <c r="F273" s="19"/>
      <c r="G273" s="174">
        <v>35400</v>
      </c>
    </row>
    <row r="274" spans="1:7" ht="21">
      <c r="A274" s="197">
        <v>2817300</v>
      </c>
      <c r="B274" s="197">
        <v>3556700</v>
      </c>
      <c r="C274" s="192">
        <f t="shared" si="15"/>
        <v>6374000</v>
      </c>
      <c r="D274" s="174">
        <f t="shared" si="16"/>
        <v>3709573.45</v>
      </c>
      <c r="E274" s="193" t="s">
        <v>21</v>
      </c>
      <c r="F274" s="19"/>
      <c r="G274" s="174">
        <v>152873.45</v>
      </c>
    </row>
    <row r="275" spans="1:7" ht="21">
      <c r="A275" s="197">
        <v>20000</v>
      </c>
      <c r="B275" s="197"/>
      <c r="C275" s="192">
        <f t="shared" si="15"/>
        <v>20000</v>
      </c>
      <c r="D275" s="174">
        <f t="shared" si="16"/>
        <v>0</v>
      </c>
      <c r="E275" s="193" t="s">
        <v>22</v>
      </c>
      <c r="F275" s="19"/>
      <c r="G275" s="174">
        <v>0</v>
      </c>
    </row>
    <row r="276" spans="1:7" ht="21">
      <c r="A276" s="192">
        <v>1562000</v>
      </c>
      <c r="B276" s="192"/>
      <c r="C276" s="192">
        <f t="shared" si="15"/>
        <v>1562000</v>
      </c>
      <c r="D276" s="174">
        <f t="shared" si="16"/>
        <v>1475502.37</v>
      </c>
      <c r="E276" s="193" t="s">
        <v>19</v>
      </c>
      <c r="F276" s="19"/>
      <c r="G276" s="174">
        <v>15000</v>
      </c>
    </row>
    <row r="277" spans="1:7" ht="21.75" thickBot="1">
      <c r="A277" s="197"/>
      <c r="B277" s="197"/>
      <c r="C277" s="197"/>
      <c r="D277" s="125">
        <f>SUM(D265:D276)</f>
        <v>23166259.64</v>
      </c>
      <c r="E277" s="193"/>
      <c r="F277" s="19"/>
      <c r="G277" s="125">
        <f>SUM(G265:G276)</f>
        <v>2145346.97</v>
      </c>
    </row>
    <row r="278" spans="1:7" ht="21.75" thickTop="1">
      <c r="A278" s="192"/>
      <c r="B278" s="197"/>
      <c r="C278" s="197"/>
      <c r="D278" s="174">
        <f>D204+G278</f>
        <v>1331991.74</v>
      </c>
      <c r="E278" s="193" t="s">
        <v>34</v>
      </c>
      <c r="F278" s="19"/>
      <c r="G278" s="160">
        <v>82321.34</v>
      </c>
    </row>
    <row r="279" spans="1:7" ht="21">
      <c r="A279" s="192"/>
      <c r="B279" s="197"/>
      <c r="C279" s="197"/>
      <c r="D279" s="174">
        <f>D205+G279</f>
        <v>1747338</v>
      </c>
      <c r="E279" s="193" t="s">
        <v>5</v>
      </c>
      <c r="F279" s="19"/>
      <c r="G279" s="174">
        <v>442850</v>
      </c>
    </row>
    <row r="280" spans="1:7" ht="21">
      <c r="A280" s="172"/>
      <c r="B280" s="197"/>
      <c r="C280" s="197"/>
      <c r="D280" s="174">
        <f>D206+G280</f>
        <v>2466040</v>
      </c>
      <c r="E280" s="193" t="s">
        <v>4</v>
      </c>
      <c r="F280" s="19"/>
      <c r="G280" s="174">
        <v>0</v>
      </c>
    </row>
    <row r="281" spans="1:7" ht="21">
      <c r="A281" s="172"/>
      <c r="B281" s="197"/>
      <c r="C281" s="197"/>
      <c r="D281" s="174">
        <f>D207+G281</f>
        <v>204960</v>
      </c>
      <c r="E281" s="193" t="s">
        <v>10</v>
      </c>
      <c r="F281" s="161"/>
      <c r="G281" s="174"/>
    </row>
    <row r="282" spans="1:7" ht="21">
      <c r="A282" s="172"/>
      <c r="B282" s="197"/>
      <c r="C282" s="197"/>
      <c r="D282" s="174">
        <f>D208+G282</f>
        <v>607630.09</v>
      </c>
      <c r="E282" s="193" t="s">
        <v>115</v>
      </c>
      <c r="F282" s="161"/>
      <c r="G282" s="174"/>
    </row>
    <row r="283" spans="1:7" ht="21">
      <c r="A283" s="172"/>
      <c r="B283" s="197"/>
      <c r="C283" s="197"/>
      <c r="D283" s="174">
        <f>D209+G283</f>
        <v>1453302</v>
      </c>
      <c r="E283" s="193" t="s">
        <v>13</v>
      </c>
      <c r="F283" s="161"/>
      <c r="G283" s="174">
        <v>1135000</v>
      </c>
    </row>
    <row r="284" spans="1:7" ht="21">
      <c r="A284" s="172"/>
      <c r="B284" s="197"/>
      <c r="C284" s="197"/>
      <c r="D284" s="174">
        <f>D210+G284</f>
        <v>0.05</v>
      </c>
      <c r="E284" s="15" t="s">
        <v>152</v>
      </c>
      <c r="F284" s="161"/>
      <c r="G284" s="176"/>
    </row>
    <row r="285" spans="1:7" ht="21.75" thickBot="1">
      <c r="A285" s="183"/>
      <c r="B285" s="105"/>
      <c r="C285" s="105"/>
      <c r="D285" s="211">
        <f>SUM(D278:D284)</f>
        <v>7811261.88</v>
      </c>
      <c r="E285" s="104"/>
      <c r="F285" s="212"/>
      <c r="G285" s="211">
        <f>SUM(G278:G284)</f>
        <v>1660171.3399999999</v>
      </c>
    </row>
    <row r="286" spans="1:7" ht="22.5" thickBot="1" thickTop="1">
      <c r="A286" s="185">
        <f>SUM(A265:A284)</f>
        <v>29246100</v>
      </c>
      <c r="B286" s="185">
        <f>SUM(B265:B284)</f>
        <v>8318290</v>
      </c>
      <c r="C286" s="185">
        <f>SUM(A286:B286)</f>
        <v>37564390</v>
      </c>
      <c r="D286" s="186">
        <f>D277+D285</f>
        <v>30977521.52</v>
      </c>
      <c r="E286" s="234" t="s">
        <v>95</v>
      </c>
      <c r="F286" s="199"/>
      <c r="G286" s="186">
        <f>G277+G285</f>
        <v>3805518.31</v>
      </c>
    </row>
    <row r="287" spans="1:7" ht="21.75" thickTop="1">
      <c r="A287" s="24"/>
      <c r="B287" s="24"/>
      <c r="C287" s="24"/>
      <c r="D287" s="200">
        <f>D250-D286</f>
        <v>8302347.889999997</v>
      </c>
      <c r="E287" s="235" t="s">
        <v>96</v>
      </c>
      <c r="F287" s="165"/>
      <c r="G287" s="201"/>
    </row>
    <row r="288" spans="1:7" ht="21">
      <c r="A288" s="24"/>
      <c r="B288" s="24"/>
      <c r="C288" s="24"/>
      <c r="D288" s="180"/>
      <c r="E288" s="235" t="s">
        <v>97</v>
      </c>
      <c r="F288" s="165"/>
      <c r="G288" s="201"/>
    </row>
    <row r="289" spans="1:7" ht="21">
      <c r="A289" s="24"/>
      <c r="B289" s="24"/>
      <c r="C289" s="24"/>
      <c r="D289" s="202"/>
      <c r="E289" s="203" t="s">
        <v>98</v>
      </c>
      <c r="F289" s="165"/>
      <c r="G289" s="202">
        <f>G250-G286</f>
        <v>-1156710.12</v>
      </c>
    </row>
    <row r="290" spans="1:7" ht="21.75" thickBot="1">
      <c r="A290" s="24"/>
      <c r="B290" s="24"/>
      <c r="C290" s="24"/>
      <c r="D290" s="125">
        <f>D229+D250-D286</f>
        <v>41350180.64</v>
      </c>
      <c r="E290" s="235" t="s">
        <v>99</v>
      </c>
      <c r="F290" s="165"/>
      <c r="G290" s="125">
        <f>G229+G250-G286</f>
        <v>41350180.63999999</v>
      </c>
    </row>
    <row r="291" ht="18.75" thickTop="1"/>
    <row r="292" spans="1:7" ht="21">
      <c r="A292" s="265" t="s">
        <v>332</v>
      </c>
      <c r="B292" s="265"/>
      <c r="C292" s="265"/>
      <c r="D292" s="265"/>
      <c r="E292" s="265"/>
      <c r="F292" s="265"/>
      <c r="G292" s="265"/>
    </row>
    <row r="293" spans="1:7" ht="21">
      <c r="A293" s="233"/>
      <c r="B293" s="233"/>
      <c r="C293" s="265"/>
      <c r="D293" s="265"/>
      <c r="E293" s="206"/>
      <c r="F293" s="233"/>
      <c r="G293" s="233"/>
    </row>
    <row r="294" spans="3:5" ht="21">
      <c r="C294" s="265"/>
      <c r="D294" s="265"/>
      <c r="E294" s="206"/>
    </row>
    <row r="296" spans="1:7" ht="21">
      <c r="A296" s="278" t="s">
        <v>24</v>
      </c>
      <c r="B296" s="278"/>
      <c r="C296" s="278"/>
      <c r="D296" s="278"/>
      <c r="E296" s="278"/>
      <c r="F296" s="278"/>
      <c r="G296" s="278"/>
    </row>
    <row r="297" spans="1:7" ht="21">
      <c r="A297" s="278" t="s">
        <v>82</v>
      </c>
      <c r="B297" s="278"/>
      <c r="C297" s="278"/>
      <c r="D297" s="278"/>
      <c r="E297" s="278"/>
      <c r="F297" s="278"/>
      <c r="G297" s="278"/>
    </row>
    <row r="298" spans="1:7" ht="21">
      <c r="A298" s="278" t="s">
        <v>354</v>
      </c>
      <c r="B298" s="278"/>
      <c r="C298" s="278"/>
      <c r="D298" s="278"/>
      <c r="E298" s="278"/>
      <c r="F298" s="278"/>
      <c r="G298" s="278"/>
    </row>
    <row r="299" spans="1:7" ht="21">
      <c r="A299" s="269" t="s">
        <v>83</v>
      </c>
      <c r="B299" s="270"/>
      <c r="C299" s="270"/>
      <c r="D299" s="271"/>
      <c r="E299" s="272" t="s">
        <v>0</v>
      </c>
      <c r="F299" s="275" t="s">
        <v>1</v>
      </c>
      <c r="G299" s="166" t="s">
        <v>81</v>
      </c>
    </row>
    <row r="300" spans="1:7" ht="21">
      <c r="A300" s="106" t="s">
        <v>43</v>
      </c>
      <c r="B300" s="106" t="s">
        <v>303</v>
      </c>
      <c r="C300" s="106" t="s">
        <v>39</v>
      </c>
      <c r="D300" s="106" t="s">
        <v>84</v>
      </c>
      <c r="E300" s="273"/>
      <c r="F300" s="276"/>
      <c r="G300" s="106" t="s">
        <v>44</v>
      </c>
    </row>
    <row r="301" spans="1:7" ht="21">
      <c r="A301" s="106" t="s">
        <v>306</v>
      </c>
      <c r="B301" s="106" t="s">
        <v>304</v>
      </c>
      <c r="C301" s="106" t="s">
        <v>306</v>
      </c>
      <c r="D301" s="106" t="s">
        <v>306</v>
      </c>
      <c r="E301" s="273"/>
      <c r="F301" s="276"/>
      <c r="G301" s="106" t="s">
        <v>307</v>
      </c>
    </row>
    <row r="302" spans="1:7" ht="21">
      <c r="A302" s="163"/>
      <c r="B302" s="163" t="s">
        <v>305</v>
      </c>
      <c r="C302" s="163"/>
      <c r="D302" s="163"/>
      <c r="E302" s="274"/>
      <c r="F302" s="277"/>
      <c r="G302" s="163" t="s">
        <v>306</v>
      </c>
    </row>
    <row r="303" spans="1:7" ht="21">
      <c r="A303" s="167"/>
      <c r="B303" s="167"/>
      <c r="C303" s="167"/>
      <c r="D303" s="168">
        <v>33047832.75</v>
      </c>
      <c r="E303" s="169" t="s">
        <v>86</v>
      </c>
      <c r="F303" s="170"/>
      <c r="G303" s="168">
        <v>41350180.64</v>
      </c>
    </row>
    <row r="304" spans="1:7" ht="21">
      <c r="A304" s="171"/>
      <c r="B304" s="171"/>
      <c r="C304" s="171"/>
      <c r="D304" s="172"/>
      <c r="E304" s="173" t="s">
        <v>309</v>
      </c>
      <c r="F304" s="161"/>
      <c r="G304" s="16"/>
    </row>
    <row r="305" spans="1:7" ht="21">
      <c r="A305" s="171">
        <v>225000</v>
      </c>
      <c r="B305" s="171"/>
      <c r="C305" s="171">
        <f aca="true" t="shared" si="17" ref="C305:C311">SUM(A305:B305)</f>
        <v>225000</v>
      </c>
      <c r="D305" s="174">
        <f aca="true" t="shared" si="18" ref="D305:D311">D231+G305</f>
        <v>352150.11</v>
      </c>
      <c r="E305" s="15" t="s">
        <v>88</v>
      </c>
      <c r="F305" s="175"/>
      <c r="G305" s="174">
        <v>1859.05</v>
      </c>
    </row>
    <row r="306" spans="1:7" ht="21">
      <c r="A306" s="171">
        <v>128000</v>
      </c>
      <c r="B306" s="171"/>
      <c r="C306" s="171">
        <f t="shared" si="17"/>
        <v>128000</v>
      </c>
      <c r="D306" s="174">
        <f t="shared" si="18"/>
        <v>138639.75</v>
      </c>
      <c r="E306" s="15" t="s">
        <v>89</v>
      </c>
      <c r="F306" s="175"/>
      <c r="G306" s="174">
        <v>6690</v>
      </c>
    </row>
    <row r="307" spans="1:7" ht="21">
      <c r="A307" s="171">
        <v>355000</v>
      </c>
      <c r="B307" s="171"/>
      <c r="C307" s="171">
        <f t="shared" si="17"/>
        <v>355000</v>
      </c>
      <c r="D307" s="174">
        <f t="shared" si="18"/>
        <v>331718.54</v>
      </c>
      <c r="E307" s="15" t="s">
        <v>90</v>
      </c>
      <c r="F307" s="175"/>
      <c r="G307" s="174">
        <v>41432.83</v>
      </c>
    </row>
    <row r="308" spans="1:7" ht="21">
      <c r="A308" s="171">
        <v>63100</v>
      </c>
      <c r="B308" s="171"/>
      <c r="C308" s="171">
        <f t="shared" si="17"/>
        <v>63100</v>
      </c>
      <c r="D308" s="174">
        <f t="shared" si="18"/>
        <v>104031</v>
      </c>
      <c r="E308" s="15" t="s">
        <v>23</v>
      </c>
      <c r="F308" s="175"/>
      <c r="G308" s="174">
        <v>14900</v>
      </c>
    </row>
    <row r="309" spans="1:7" ht="21">
      <c r="A309" s="205">
        <v>15200000</v>
      </c>
      <c r="B309" s="205"/>
      <c r="C309" s="205">
        <f t="shared" si="17"/>
        <v>15200000</v>
      </c>
      <c r="D309" s="174">
        <f t="shared" si="18"/>
        <v>18291275.57</v>
      </c>
      <c r="E309" s="15" t="s">
        <v>91</v>
      </c>
      <c r="F309" s="175"/>
      <c r="G309" s="174">
        <v>1513156.68</v>
      </c>
    </row>
    <row r="310" spans="1:7" ht="21">
      <c r="A310" s="205">
        <v>13275000</v>
      </c>
      <c r="B310" s="205"/>
      <c r="C310" s="205">
        <f t="shared" si="17"/>
        <v>13275000</v>
      </c>
      <c r="D310" s="174">
        <f t="shared" si="18"/>
        <v>10415515</v>
      </c>
      <c r="E310" s="15" t="s">
        <v>14</v>
      </c>
      <c r="F310" s="175"/>
      <c r="G310" s="174"/>
    </row>
    <row r="311" spans="1:7" ht="21">
      <c r="A311" s="205"/>
      <c r="B311" s="205">
        <v>8945496</v>
      </c>
      <c r="C311" s="205">
        <f t="shared" si="17"/>
        <v>8945496</v>
      </c>
      <c r="D311" s="174">
        <f t="shared" si="18"/>
        <v>9798096</v>
      </c>
      <c r="E311" s="177" t="s">
        <v>308</v>
      </c>
      <c r="F311" s="175"/>
      <c r="G311" s="176">
        <v>76450</v>
      </c>
    </row>
    <row r="312" spans="1:7" ht="21.75" thickBot="1">
      <c r="A312" s="171"/>
      <c r="B312" s="171"/>
      <c r="C312" s="171"/>
      <c r="D312" s="125">
        <f>SUM(D305:D311)</f>
        <v>39431425.97</v>
      </c>
      <c r="E312" s="178" t="s">
        <v>92</v>
      </c>
      <c r="F312" s="179"/>
      <c r="G312" s="125">
        <f>SUM(G305:G311)</f>
        <v>1654488.56</v>
      </c>
    </row>
    <row r="313" spans="1:7" ht="21.75" thickTop="1">
      <c r="A313" s="180"/>
      <c r="B313" s="171"/>
      <c r="C313" s="171"/>
      <c r="D313" s="174">
        <f aca="true" t="shared" si="19" ref="D313:D321">D239+G313</f>
        <v>1455546.95</v>
      </c>
      <c r="E313" s="15" t="s">
        <v>34</v>
      </c>
      <c r="F313" s="179"/>
      <c r="G313" s="160">
        <v>79603.45</v>
      </c>
    </row>
    <row r="314" spans="1:7" ht="21">
      <c r="A314" s="180"/>
      <c r="B314" s="180"/>
      <c r="C314" s="180"/>
      <c r="D314" s="174">
        <f t="shared" si="19"/>
        <v>74920</v>
      </c>
      <c r="E314" s="15" t="s">
        <v>5</v>
      </c>
      <c r="F314" s="181"/>
      <c r="G314" s="174">
        <v>13680</v>
      </c>
    </row>
    <row r="315" spans="1:7" ht="21">
      <c r="A315" s="172"/>
      <c r="B315" s="172"/>
      <c r="C315" s="172"/>
      <c r="D315" s="174">
        <f t="shared" si="19"/>
        <v>6300</v>
      </c>
      <c r="E315" s="15" t="s">
        <v>4</v>
      </c>
      <c r="F315" s="161"/>
      <c r="G315" s="174">
        <v>0</v>
      </c>
    </row>
    <row r="316" spans="1:7" ht="21">
      <c r="A316" s="172"/>
      <c r="B316" s="172"/>
      <c r="C316" s="172"/>
      <c r="D316" s="174">
        <f t="shared" si="19"/>
        <v>26615.13</v>
      </c>
      <c r="E316" s="15" t="s">
        <v>13</v>
      </c>
      <c r="F316" s="161"/>
      <c r="G316" s="174">
        <v>9690</v>
      </c>
    </row>
    <row r="317" spans="1:7" ht="21">
      <c r="A317" s="172"/>
      <c r="B317" s="182"/>
      <c r="C317" s="182"/>
      <c r="D317" s="174">
        <f t="shared" si="19"/>
        <v>17595</v>
      </c>
      <c r="E317" s="15" t="s">
        <v>9</v>
      </c>
      <c r="F317" s="161"/>
      <c r="G317" s="174">
        <v>0</v>
      </c>
    </row>
    <row r="318" spans="1:7" ht="21">
      <c r="A318" s="172"/>
      <c r="B318" s="182"/>
      <c r="C318" s="182"/>
      <c r="D318" s="174">
        <f t="shared" si="19"/>
        <v>0.05</v>
      </c>
      <c r="E318" s="15" t="s">
        <v>310</v>
      </c>
      <c r="F318" s="161"/>
      <c r="G318" s="174">
        <v>0</v>
      </c>
    </row>
    <row r="319" spans="1:7" ht="21">
      <c r="A319" s="172"/>
      <c r="B319" s="182"/>
      <c r="C319" s="182"/>
      <c r="D319" s="174">
        <f t="shared" si="19"/>
        <v>1200</v>
      </c>
      <c r="E319" s="15" t="s">
        <v>7</v>
      </c>
      <c r="F319" s="161"/>
      <c r="G319" s="174">
        <v>0</v>
      </c>
    </row>
    <row r="320" spans="1:7" ht="21">
      <c r="A320" s="172"/>
      <c r="B320" s="182"/>
      <c r="C320" s="182"/>
      <c r="D320" s="174">
        <f t="shared" si="19"/>
        <v>23728.32</v>
      </c>
      <c r="E320" s="15" t="s">
        <v>6</v>
      </c>
      <c r="F320" s="161"/>
      <c r="G320" s="174">
        <v>0</v>
      </c>
    </row>
    <row r="321" spans="1:7" ht="21">
      <c r="A321" s="172"/>
      <c r="B321" s="182"/>
      <c r="C321" s="182"/>
      <c r="D321" s="174">
        <f t="shared" si="19"/>
        <v>500</v>
      </c>
      <c r="E321" s="15" t="s">
        <v>344</v>
      </c>
      <c r="F321" s="161"/>
      <c r="G321" s="174">
        <v>500</v>
      </c>
    </row>
    <row r="322" spans="1:7" ht="21">
      <c r="A322" s="172"/>
      <c r="B322" s="182"/>
      <c r="C322" s="182"/>
      <c r="D322" s="160"/>
      <c r="E322" s="15"/>
      <c r="F322" s="161"/>
      <c r="G322" s="176"/>
    </row>
    <row r="323" spans="1:7" ht="21.75" thickBot="1">
      <c r="A323" s="172"/>
      <c r="B323" s="183"/>
      <c r="C323" s="183"/>
      <c r="D323" s="125">
        <f>SUM(D313:D322)</f>
        <v>1606405.45</v>
      </c>
      <c r="E323" s="17"/>
      <c r="F323" s="184"/>
      <c r="G323" s="125">
        <f>SUM(G313:G322)</f>
        <v>103473.45</v>
      </c>
    </row>
    <row r="324" spans="1:7" ht="22.5" thickBot="1" thickTop="1">
      <c r="A324" s="185">
        <f>SUM(A305:A323)</f>
        <v>29246100</v>
      </c>
      <c r="B324" s="185">
        <f>SUM(B305:B323)</f>
        <v>8945496</v>
      </c>
      <c r="C324" s="185">
        <f>SUM(C305:C323)</f>
        <v>38191596</v>
      </c>
      <c r="D324" s="186">
        <f>D312+D323</f>
        <v>41037831.42</v>
      </c>
      <c r="E324" s="266" t="s">
        <v>92</v>
      </c>
      <c r="F324" s="267"/>
      <c r="G324" s="186">
        <f>G312+G323</f>
        <v>1757962.01</v>
      </c>
    </row>
    <row r="325" spans="1:7" ht="21.75" thickTop="1">
      <c r="A325" s="187"/>
      <c r="B325" s="187"/>
      <c r="C325" s="187"/>
      <c r="D325" s="188"/>
      <c r="E325" s="189"/>
      <c r="F325" s="189"/>
      <c r="G325" s="188"/>
    </row>
    <row r="326" spans="1:7" ht="21">
      <c r="A326" s="187"/>
      <c r="B326" s="187"/>
      <c r="C326" s="187"/>
      <c r="D326" s="188"/>
      <c r="E326" s="189"/>
      <c r="F326" s="189"/>
      <c r="G326" s="188"/>
    </row>
    <row r="327" spans="1:7" ht="21">
      <c r="A327" s="187"/>
      <c r="B327" s="187"/>
      <c r="C327" s="187"/>
      <c r="D327" s="188"/>
      <c r="E327" s="189"/>
      <c r="F327" s="189"/>
      <c r="G327" s="188"/>
    </row>
    <row r="328" spans="1:7" ht="21">
      <c r="A328" s="187"/>
      <c r="B328" s="187"/>
      <c r="C328" s="187"/>
      <c r="D328" s="188"/>
      <c r="E328" s="189"/>
      <c r="F328" s="189"/>
      <c r="G328" s="188"/>
    </row>
    <row r="329" spans="1:7" ht="21">
      <c r="A329" s="187"/>
      <c r="B329" s="187"/>
      <c r="C329" s="187"/>
      <c r="D329" s="188"/>
      <c r="E329" s="189"/>
      <c r="F329" s="189"/>
      <c r="G329" s="188"/>
    </row>
    <row r="330" spans="1:7" ht="21">
      <c r="A330" s="187"/>
      <c r="B330" s="187"/>
      <c r="C330" s="187"/>
      <c r="D330" s="188"/>
      <c r="E330" s="189"/>
      <c r="F330" s="189"/>
      <c r="G330" s="188"/>
    </row>
    <row r="331" spans="1:7" ht="21">
      <c r="A331" s="187"/>
      <c r="B331" s="187"/>
      <c r="C331" s="187"/>
      <c r="D331" s="188"/>
      <c r="E331" s="189"/>
      <c r="F331" s="189"/>
      <c r="G331" s="188"/>
    </row>
    <row r="332" spans="1:7" ht="21">
      <c r="A332" s="187"/>
      <c r="B332" s="187"/>
      <c r="C332" s="187"/>
      <c r="D332" s="188"/>
      <c r="E332" s="189"/>
      <c r="F332" s="189"/>
      <c r="G332" s="188"/>
    </row>
    <row r="333" spans="1:7" ht="21">
      <c r="A333" s="268" t="s">
        <v>93</v>
      </c>
      <c r="B333" s="268"/>
      <c r="C333" s="268"/>
      <c r="D333" s="268"/>
      <c r="E333" s="268"/>
      <c r="F333" s="268"/>
      <c r="G333" s="268"/>
    </row>
    <row r="334" spans="1:7" ht="21">
      <c r="A334" s="269" t="s">
        <v>83</v>
      </c>
      <c r="B334" s="270"/>
      <c r="C334" s="270"/>
      <c r="D334" s="271"/>
      <c r="E334" s="272" t="s">
        <v>0</v>
      </c>
      <c r="F334" s="275" t="s">
        <v>1</v>
      </c>
      <c r="G334" s="166" t="s">
        <v>81</v>
      </c>
    </row>
    <row r="335" spans="1:7" ht="21">
      <c r="A335" s="106" t="s">
        <v>43</v>
      </c>
      <c r="B335" s="106" t="s">
        <v>303</v>
      </c>
      <c r="C335" s="106" t="s">
        <v>39</v>
      </c>
      <c r="D335" s="106" t="s">
        <v>84</v>
      </c>
      <c r="E335" s="273"/>
      <c r="F335" s="276"/>
      <c r="G335" s="106" t="s">
        <v>44</v>
      </c>
    </row>
    <row r="336" spans="1:7" ht="21">
      <c r="A336" s="106" t="s">
        <v>306</v>
      </c>
      <c r="B336" s="106" t="s">
        <v>304</v>
      </c>
      <c r="C336" s="106" t="s">
        <v>306</v>
      </c>
      <c r="D336" s="106" t="s">
        <v>306</v>
      </c>
      <c r="E336" s="273"/>
      <c r="F336" s="276"/>
      <c r="G336" s="106" t="s">
        <v>307</v>
      </c>
    </row>
    <row r="337" spans="1:7" ht="21">
      <c r="A337" s="163"/>
      <c r="B337" s="163" t="s">
        <v>305</v>
      </c>
      <c r="C337" s="163"/>
      <c r="D337" s="163"/>
      <c r="E337" s="274"/>
      <c r="F337" s="277"/>
      <c r="G337" s="163" t="s">
        <v>306</v>
      </c>
    </row>
    <row r="338" spans="1:7" ht="21">
      <c r="A338" s="167"/>
      <c r="B338" s="167"/>
      <c r="C338" s="167"/>
      <c r="D338" s="167"/>
      <c r="E338" s="190" t="s">
        <v>94</v>
      </c>
      <c r="F338" s="191"/>
      <c r="G338" s="167"/>
    </row>
    <row r="339" spans="1:7" ht="21">
      <c r="A339" s="192">
        <v>4314580</v>
      </c>
      <c r="B339" s="192">
        <v>4265250</v>
      </c>
      <c r="C339" s="192">
        <f>A339+B339</f>
        <v>8579830</v>
      </c>
      <c r="D339" s="174">
        <f aca="true" t="shared" si="20" ref="D339:D350">D265+G339</f>
        <v>5216577</v>
      </c>
      <c r="E339" s="193" t="s">
        <v>7</v>
      </c>
      <c r="F339" s="19"/>
      <c r="G339" s="174">
        <v>245686</v>
      </c>
    </row>
    <row r="340" spans="1:7" ht="21">
      <c r="A340" s="192">
        <v>8914800</v>
      </c>
      <c r="B340" s="192">
        <v>306540</v>
      </c>
      <c r="C340" s="192">
        <f aca="true" t="shared" si="21" ref="C340:C350">A340+B340</f>
        <v>9221340</v>
      </c>
      <c r="D340" s="174">
        <f t="shared" si="20"/>
        <v>6897106</v>
      </c>
      <c r="E340" s="193" t="s">
        <v>9</v>
      </c>
      <c r="F340" s="19"/>
      <c r="G340" s="174">
        <v>646020</v>
      </c>
    </row>
    <row r="341" spans="1:7" ht="21">
      <c r="A341" s="192">
        <v>474840</v>
      </c>
      <c r="B341" s="192"/>
      <c r="C341" s="192">
        <f t="shared" si="21"/>
        <v>474840</v>
      </c>
      <c r="D341" s="174">
        <f t="shared" si="20"/>
        <v>519660</v>
      </c>
      <c r="E341" s="193" t="s">
        <v>15</v>
      </c>
      <c r="F341" s="19"/>
      <c r="G341" s="174">
        <v>43575</v>
      </c>
    </row>
    <row r="342" spans="1:7" ht="21">
      <c r="A342" s="192">
        <v>1298280</v>
      </c>
      <c r="B342" s="192">
        <v>81000</v>
      </c>
      <c r="C342" s="192">
        <f t="shared" si="21"/>
        <v>1379280</v>
      </c>
      <c r="D342" s="174">
        <f t="shared" si="20"/>
        <v>1410040</v>
      </c>
      <c r="E342" s="193" t="s">
        <v>16</v>
      </c>
      <c r="F342" s="19"/>
      <c r="G342" s="174">
        <v>117820</v>
      </c>
    </row>
    <row r="343" spans="1:7" ht="21">
      <c r="A343" s="192">
        <v>431000</v>
      </c>
      <c r="B343" s="192"/>
      <c r="C343" s="192">
        <f t="shared" si="21"/>
        <v>431000</v>
      </c>
      <c r="D343" s="174">
        <f t="shared" si="20"/>
        <v>298632.5</v>
      </c>
      <c r="E343" s="193" t="s">
        <v>11</v>
      </c>
      <c r="F343" s="19"/>
      <c r="G343" s="174">
        <v>41836</v>
      </c>
    </row>
    <row r="344" spans="1:7" ht="21">
      <c r="A344" s="192">
        <v>5606000</v>
      </c>
      <c r="B344" s="192">
        <v>108800</v>
      </c>
      <c r="C344" s="192">
        <f t="shared" si="21"/>
        <v>5714800</v>
      </c>
      <c r="D344" s="174">
        <f t="shared" si="20"/>
        <v>3440581.8000000003</v>
      </c>
      <c r="E344" s="193" t="s">
        <v>6</v>
      </c>
      <c r="F344" s="19"/>
      <c r="G344" s="174">
        <v>484752.87</v>
      </c>
    </row>
    <row r="345" spans="1:7" ht="21">
      <c r="A345" s="192">
        <v>2766400</v>
      </c>
      <c r="B345" s="192"/>
      <c r="C345" s="192">
        <f t="shared" si="21"/>
        <v>2766400</v>
      </c>
      <c r="D345" s="174">
        <f t="shared" si="20"/>
        <v>1734407.87</v>
      </c>
      <c r="E345" s="193" t="s">
        <v>17</v>
      </c>
      <c r="F345" s="19"/>
      <c r="G345" s="174">
        <v>521369.55</v>
      </c>
    </row>
    <row r="346" spans="1:7" ht="21">
      <c r="A346" s="194">
        <v>445000</v>
      </c>
      <c r="B346" s="194"/>
      <c r="C346" s="192">
        <f t="shared" si="21"/>
        <v>445000</v>
      </c>
      <c r="D346" s="174">
        <f t="shared" si="20"/>
        <v>323722.06</v>
      </c>
      <c r="E346" s="193" t="s">
        <v>18</v>
      </c>
      <c r="F346" s="19"/>
      <c r="G346" s="174">
        <v>50723.99</v>
      </c>
    </row>
    <row r="347" spans="1:7" ht="21">
      <c r="A347" s="195">
        <v>595900</v>
      </c>
      <c r="B347" s="195"/>
      <c r="C347" s="192">
        <f t="shared" si="21"/>
        <v>595900</v>
      </c>
      <c r="D347" s="174">
        <f t="shared" si="20"/>
        <v>455040</v>
      </c>
      <c r="E347" s="196" t="s">
        <v>20</v>
      </c>
      <c r="F347" s="19"/>
      <c r="G347" s="174">
        <v>162800</v>
      </c>
    </row>
    <row r="348" spans="1:7" ht="21">
      <c r="A348" s="197">
        <v>2817300</v>
      </c>
      <c r="B348" s="197">
        <v>3556700</v>
      </c>
      <c r="C348" s="192">
        <f t="shared" si="21"/>
        <v>6374000</v>
      </c>
      <c r="D348" s="174">
        <f t="shared" si="20"/>
        <v>3709573.45</v>
      </c>
      <c r="E348" s="193" t="s">
        <v>21</v>
      </c>
      <c r="F348" s="19"/>
      <c r="G348" s="174"/>
    </row>
    <row r="349" spans="1:7" ht="21">
      <c r="A349" s="197">
        <v>20000</v>
      </c>
      <c r="B349" s="197"/>
      <c r="C349" s="192">
        <f t="shared" si="21"/>
        <v>20000</v>
      </c>
      <c r="D349" s="174">
        <f t="shared" si="20"/>
        <v>0</v>
      </c>
      <c r="E349" s="193" t="s">
        <v>22</v>
      </c>
      <c r="F349" s="19"/>
      <c r="G349" s="174"/>
    </row>
    <row r="350" spans="1:7" ht="21">
      <c r="A350" s="192">
        <v>1562000</v>
      </c>
      <c r="B350" s="192"/>
      <c r="C350" s="192">
        <f t="shared" si="21"/>
        <v>1562000</v>
      </c>
      <c r="D350" s="174">
        <f t="shared" si="20"/>
        <v>1475502.37</v>
      </c>
      <c r="E350" s="193" t="s">
        <v>19</v>
      </c>
      <c r="F350" s="19"/>
      <c r="G350" s="174"/>
    </row>
    <row r="351" spans="1:7" ht="21.75" thickBot="1">
      <c r="A351" s="197"/>
      <c r="B351" s="197"/>
      <c r="C351" s="197"/>
      <c r="D351" s="125">
        <f>SUM(D339:D350)</f>
        <v>25480843.05</v>
      </c>
      <c r="E351" s="193"/>
      <c r="F351" s="19"/>
      <c r="G351" s="125">
        <f>SUM(G339:G350)</f>
        <v>2314583.41</v>
      </c>
    </row>
    <row r="352" spans="1:7" ht="21.75" thickTop="1">
      <c r="A352" s="192"/>
      <c r="B352" s="197"/>
      <c r="C352" s="197"/>
      <c r="D352" s="174">
        <f aca="true" t="shared" si="22" ref="D352:D357">D278+G352</f>
        <v>1432532.83</v>
      </c>
      <c r="E352" s="193" t="s">
        <v>34</v>
      </c>
      <c r="F352" s="19"/>
      <c r="G352" s="160">
        <v>100541.09</v>
      </c>
    </row>
    <row r="353" spans="1:7" ht="21">
      <c r="A353" s="192"/>
      <c r="B353" s="197"/>
      <c r="C353" s="197"/>
      <c r="D353" s="174">
        <f t="shared" si="22"/>
        <v>2146238</v>
      </c>
      <c r="E353" s="193" t="s">
        <v>5</v>
      </c>
      <c r="F353" s="19"/>
      <c r="G353" s="174">
        <v>398900</v>
      </c>
    </row>
    <row r="354" spans="1:7" ht="21">
      <c r="A354" s="172"/>
      <c r="B354" s="197"/>
      <c r="C354" s="197"/>
      <c r="D354" s="174">
        <f t="shared" si="22"/>
        <v>2466040</v>
      </c>
      <c r="E354" s="193" t="s">
        <v>4</v>
      </c>
      <c r="F354" s="19"/>
      <c r="G354" s="174">
        <v>0</v>
      </c>
    </row>
    <row r="355" spans="1:7" ht="21">
      <c r="A355" s="172"/>
      <c r="B355" s="197"/>
      <c r="C355" s="197"/>
      <c r="D355" s="174">
        <f t="shared" si="22"/>
        <v>204960</v>
      </c>
      <c r="E355" s="193" t="s">
        <v>10</v>
      </c>
      <c r="F355" s="161"/>
      <c r="G355" s="174">
        <v>0</v>
      </c>
    </row>
    <row r="356" spans="1:7" ht="21">
      <c r="A356" s="172"/>
      <c r="B356" s="197"/>
      <c r="C356" s="197"/>
      <c r="D356" s="174">
        <f t="shared" si="22"/>
        <v>607630.09</v>
      </c>
      <c r="E356" s="193" t="s">
        <v>115</v>
      </c>
      <c r="F356" s="161"/>
      <c r="G356" s="174">
        <v>0</v>
      </c>
    </row>
    <row r="357" spans="1:7" ht="21">
      <c r="A357" s="172"/>
      <c r="B357" s="197"/>
      <c r="C357" s="197"/>
      <c r="D357" s="174">
        <f t="shared" si="22"/>
        <v>1453302</v>
      </c>
      <c r="E357" s="193" t="s">
        <v>13</v>
      </c>
      <c r="F357" s="161"/>
      <c r="G357" s="174">
        <v>0</v>
      </c>
    </row>
    <row r="358" spans="1:7" ht="21">
      <c r="A358" s="172"/>
      <c r="B358" s="197"/>
      <c r="C358" s="197"/>
      <c r="D358" s="174">
        <v>0.05</v>
      </c>
      <c r="E358" s="193" t="s">
        <v>152</v>
      </c>
      <c r="F358" s="161"/>
      <c r="G358" s="176">
        <v>0</v>
      </c>
    </row>
    <row r="359" spans="1:7" ht="21">
      <c r="A359" s="172"/>
      <c r="B359" s="197"/>
      <c r="C359" s="197"/>
      <c r="D359" s="174">
        <v>500</v>
      </c>
      <c r="E359" s="15" t="s">
        <v>344</v>
      </c>
      <c r="F359" s="161"/>
      <c r="G359" s="176">
        <v>500</v>
      </c>
    </row>
    <row r="360" spans="1:7" ht="21.75" thickBot="1">
      <c r="A360" s="183"/>
      <c r="B360" s="105"/>
      <c r="C360" s="105"/>
      <c r="D360" s="211">
        <f>SUM(D352:D359)</f>
        <v>8311202.97</v>
      </c>
      <c r="E360" s="104"/>
      <c r="F360" s="212"/>
      <c r="G360" s="211">
        <f>SUM(G352:G359)</f>
        <v>499941.08999999997</v>
      </c>
    </row>
    <row r="361" spans="1:7" ht="22.5" thickBot="1" thickTop="1">
      <c r="A361" s="185">
        <f>SUM(A339:A359)</f>
        <v>29246100</v>
      </c>
      <c r="B361" s="185">
        <f>SUM(B339:B359)</f>
        <v>8318290</v>
      </c>
      <c r="C361" s="185">
        <f>SUM(A361:B361)</f>
        <v>37564390</v>
      </c>
      <c r="D361" s="186">
        <f>D351+D360</f>
        <v>33792046.02</v>
      </c>
      <c r="E361" s="242" t="s">
        <v>95</v>
      </c>
      <c r="F361" s="199"/>
      <c r="G361" s="186">
        <f>G351+G360</f>
        <v>2814524.5</v>
      </c>
    </row>
    <row r="362" spans="1:7" ht="21.75" thickTop="1">
      <c r="A362" s="24"/>
      <c r="B362" s="24"/>
      <c r="C362" s="24"/>
      <c r="D362" s="200">
        <f>D324-D361</f>
        <v>7245785.3999999985</v>
      </c>
      <c r="E362" s="243" t="s">
        <v>96</v>
      </c>
      <c r="F362" s="165"/>
      <c r="G362" s="201"/>
    </row>
    <row r="363" spans="1:7" ht="21">
      <c r="A363" s="24"/>
      <c r="B363" s="24"/>
      <c r="C363" s="24"/>
      <c r="D363" s="180"/>
      <c r="E363" s="243" t="s">
        <v>97</v>
      </c>
      <c r="F363" s="165"/>
      <c r="G363" s="201"/>
    </row>
    <row r="364" spans="1:7" ht="21">
      <c r="A364" s="24"/>
      <c r="B364" s="24"/>
      <c r="C364" s="24"/>
      <c r="D364" s="202"/>
      <c r="E364" s="203" t="s">
        <v>98</v>
      </c>
      <c r="F364" s="165"/>
      <c r="G364" s="202">
        <f>G324-G361</f>
        <v>-1056562.49</v>
      </c>
    </row>
    <row r="365" spans="1:7" ht="21.75" thickBot="1">
      <c r="A365" s="24"/>
      <c r="B365" s="24"/>
      <c r="C365" s="24"/>
      <c r="D365" s="125">
        <f>D303+D324-D361</f>
        <v>40293618.15</v>
      </c>
      <c r="E365" s="243" t="s">
        <v>99</v>
      </c>
      <c r="F365" s="165"/>
      <c r="G365" s="125">
        <f>G303+G324-G361</f>
        <v>40293618.15</v>
      </c>
    </row>
    <row r="366" ht="18.75" thickTop="1"/>
    <row r="367" spans="1:7" ht="21">
      <c r="A367" s="265" t="s">
        <v>332</v>
      </c>
      <c r="B367" s="265"/>
      <c r="C367" s="265"/>
      <c r="D367" s="265"/>
      <c r="E367" s="265"/>
      <c r="F367" s="265"/>
      <c r="G367" s="265"/>
    </row>
    <row r="368" spans="1:7" ht="21">
      <c r="A368" s="241"/>
      <c r="B368" s="241"/>
      <c r="C368" s="265"/>
      <c r="D368" s="265"/>
      <c r="E368" s="206"/>
      <c r="F368" s="241"/>
      <c r="G368" s="241"/>
    </row>
    <row r="369" spans="3:5" ht="21">
      <c r="C369" s="265"/>
      <c r="D369" s="265"/>
      <c r="E369" s="206"/>
    </row>
  </sheetData>
  <sheetProtection/>
  <mergeCells count="70">
    <mergeCell ref="A292:G292"/>
    <mergeCell ref="C293:D293"/>
    <mergeCell ref="C294:D294"/>
    <mergeCell ref="E250:F250"/>
    <mergeCell ref="A259:G259"/>
    <mergeCell ref="A260:D260"/>
    <mergeCell ref="E260:E263"/>
    <mergeCell ref="F260:F263"/>
    <mergeCell ref="A222:G222"/>
    <mergeCell ref="A223:G223"/>
    <mergeCell ref="A224:G224"/>
    <mergeCell ref="A225:D225"/>
    <mergeCell ref="E225:E228"/>
    <mergeCell ref="F225:F228"/>
    <mergeCell ref="A144:G144"/>
    <mergeCell ref="C145:D145"/>
    <mergeCell ref="C146:D146"/>
    <mergeCell ref="E102:F102"/>
    <mergeCell ref="A111:G111"/>
    <mergeCell ref="A112:D112"/>
    <mergeCell ref="E112:E115"/>
    <mergeCell ref="F112:F115"/>
    <mergeCell ref="A74:G74"/>
    <mergeCell ref="A75:G75"/>
    <mergeCell ref="A76:G76"/>
    <mergeCell ref="A77:D77"/>
    <mergeCell ref="E77:E80"/>
    <mergeCell ref="F77:F80"/>
    <mergeCell ref="C73:D73"/>
    <mergeCell ref="A1:G1"/>
    <mergeCell ref="A3:G3"/>
    <mergeCell ref="A38:G38"/>
    <mergeCell ref="A39:D39"/>
    <mergeCell ref="E39:E42"/>
    <mergeCell ref="F39:F42"/>
    <mergeCell ref="C72:D72"/>
    <mergeCell ref="A2:G2"/>
    <mergeCell ref="A4:D4"/>
    <mergeCell ref="E4:E7"/>
    <mergeCell ref="F4:F7"/>
    <mergeCell ref="E29:F29"/>
    <mergeCell ref="A71:G71"/>
    <mergeCell ref="A148:G148"/>
    <mergeCell ref="A149:G149"/>
    <mergeCell ref="A150:G150"/>
    <mergeCell ref="A151:D151"/>
    <mergeCell ref="E151:E154"/>
    <mergeCell ref="F151:F154"/>
    <mergeCell ref="A218:G218"/>
    <mergeCell ref="C219:D219"/>
    <mergeCell ref="C220:D220"/>
    <mergeCell ref="E176:F176"/>
    <mergeCell ref="A185:G185"/>
    <mergeCell ref="A186:D186"/>
    <mergeCell ref="E186:E189"/>
    <mergeCell ref="F186:F189"/>
    <mergeCell ref="A296:G296"/>
    <mergeCell ref="A297:G297"/>
    <mergeCell ref="A298:G298"/>
    <mergeCell ref="A299:D299"/>
    <mergeCell ref="E299:E302"/>
    <mergeCell ref="F299:F302"/>
    <mergeCell ref="A367:G367"/>
    <mergeCell ref="C368:D368"/>
    <mergeCell ref="C369:D369"/>
    <mergeCell ref="E324:F324"/>
    <mergeCell ref="A333:G333"/>
    <mergeCell ref="A334:D334"/>
    <mergeCell ref="E334:E337"/>
    <mergeCell ref="F334:F337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30"/>
  <sheetViews>
    <sheetView zoomScaleSheetLayoutView="55" zoomScalePageLayoutView="0" workbookViewId="0" topLeftCell="A995">
      <selection activeCell="C1011" sqref="C1011"/>
    </sheetView>
  </sheetViews>
  <sheetFormatPr defaultColWidth="9.140625" defaultRowHeight="15"/>
  <cols>
    <col min="1" max="1" width="48.7109375" style="2" customWidth="1"/>
    <col min="2" max="2" width="7.7109375" style="2" customWidth="1"/>
    <col min="3" max="3" width="18.140625" style="2" customWidth="1"/>
    <col min="4" max="4" width="18.421875" style="2" customWidth="1"/>
    <col min="5" max="255" width="9.00390625" style="2" customWidth="1"/>
    <col min="256" max="16384" width="48.8515625" style="2" customWidth="1"/>
  </cols>
  <sheetData>
    <row r="1" spans="1:4" ht="23.25">
      <c r="A1" s="285" t="s">
        <v>40</v>
      </c>
      <c r="B1" s="285"/>
      <c r="C1" s="285"/>
      <c r="D1" s="285"/>
    </row>
    <row r="2" spans="1:4" ht="23.25">
      <c r="A2" s="286" t="s">
        <v>24</v>
      </c>
      <c r="B2" s="286"/>
      <c r="C2" s="286"/>
      <c r="D2" s="286"/>
    </row>
    <row r="3" spans="1:4" ht="23.25">
      <c r="A3" s="286" t="s">
        <v>41</v>
      </c>
      <c r="B3" s="286"/>
      <c r="C3" s="286"/>
      <c r="D3" s="286"/>
    </row>
    <row r="4" spans="1:4" ht="23.25">
      <c r="A4" s="287" t="s">
        <v>186</v>
      </c>
      <c r="B4" s="288"/>
      <c r="C4" s="288"/>
      <c r="D4" s="288"/>
    </row>
    <row r="5" spans="1:4" s="4" customFormat="1" ht="23.25">
      <c r="A5" s="156" t="s">
        <v>0</v>
      </c>
      <c r="B5" s="57" t="s">
        <v>42</v>
      </c>
      <c r="C5" s="283" t="s">
        <v>43</v>
      </c>
      <c r="D5" s="284" t="s">
        <v>45</v>
      </c>
    </row>
    <row r="6" spans="1:4" s="4" customFormat="1" ht="23.25">
      <c r="A6" s="58"/>
      <c r="B6" s="51" t="s">
        <v>46</v>
      </c>
      <c r="C6" s="280"/>
      <c r="D6" s="282"/>
    </row>
    <row r="7" spans="1:4" ht="23.25">
      <c r="A7" s="28" t="s">
        <v>47</v>
      </c>
      <c r="B7" s="26">
        <v>410000</v>
      </c>
      <c r="C7" s="29"/>
      <c r="D7" s="30"/>
    </row>
    <row r="8" spans="1:4" ht="23.25">
      <c r="A8" s="31" t="s">
        <v>48</v>
      </c>
      <c r="B8" s="32">
        <v>411000</v>
      </c>
      <c r="D8" s="34"/>
    </row>
    <row r="9" spans="1:4" ht="23.25">
      <c r="A9" s="35" t="s">
        <v>49</v>
      </c>
      <c r="B9" s="32">
        <v>411001</v>
      </c>
      <c r="C9" s="33">
        <v>175000</v>
      </c>
      <c r="D9" s="34">
        <v>274723.36</v>
      </c>
    </row>
    <row r="10" spans="1:4" ht="23.25">
      <c r="A10" s="35" t="s">
        <v>50</v>
      </c>
      <c r="B10" s="32">
        <v>411002</v>
      </c>
      <c r="C10" s="33">
        <v>5000</v>
      </c>
      <c r="D10" s="34">
        <v>4198.9</v>
      </c>
    </row>
    <row r="11" spans="1:4" ht="23.25">
      <c r="A11" s="35" t="s">
        <v>51</v>
      </c>
      <c r="B11" s="32">
        <v>411003</v>
      </c>
      <c r="C11" s="33">
        <v>45000</v>
      </c>
      <c r="D11" s="34">
        <v>63198.6</v>
      </c>
    </row>
    <row r="12" spans="1:4" ht="23.25">
      <c r="A12" s="35" t="s">
        <v>52</v>
      </c>
      <c r="B12" s="32">
        <v>411004</v>
      </c>
      <c r="C12" s="33"/>
      <c r="D12" s="34"/>
    </row>
    <row r="13" spans="1:4" ht="23.25">
      <c r="A13" s="35" t="s">
        <v>187</v>
      </c>
      <c r="B13" s="32">
        <v>411005</v>
      </c>
      <c r="C13" s="33"/>
      <c r="D13" s="34"/>
    </row>
    <row r="14" spans="1:4" ht="23.25">
      <c r="A14" s="35" t="s">
        <v>188</v>
      </c>
      <c r="B14" s="32">
        <v>411006</v>
      </c>
      <c r="C14" s="33"/>
      <c r="D14" s="34"/>
    </row>
    <row r="15" spans="1:4" ht="23.25">
      <c r="A15" s="35" t="s">
        <v>189</v>
      </c>
      <c r="B15" s="32">
        <v>411007</v>
      </c>
      <c r="C15" s="33"/>
      <c r="D15" s="34"/>
    </row>
    <row r="16" spans="1:4" ht="24" thickBot="1">
      <c r="A16" s="36" t="s">
        <v>39</v>
      </c>
      <c r="B16" s="37"/>
      <c r="C16" s="38">
        <f>SUM(C9:C15)</f>
        <v>225000</v>
      </c>
      <c r="D16" s="38">
        <f>SUM(D9:D15)</f>
        <v>342120.86</v>
      </c>
    </row>
    <row r="17" spans="1:4" ht="24" thickTop="1">
      <c r="A17" s="31" t="s">
        <v>190</v>
      </c>
      <c r="B17" s="32">
        <v>412000</v>
      </c>
      <c r="C17" s="33"/>
      <c r="D17" s="34"/>
    </row>
    <row r="18" spans="1:4" ht="23.25">
      <c r="A18" s="35" t="s">
        <v>191</v>
      </c>
      <c r="B18" s="32">
        <v>412101</v>
      </c>
      <c r="C18" s="33"/>
      <c r="D18" s="34"/>
    </row>
    <row r="19" spans="1:4" ht="23.25">
      <c r="A19" s="35" t="s">
        <v>192</v>
      </c>
      <c r="B19" s="32">
        <v>412202</v>
      </c>
      <c r="C19" s="33"/>
      <c r="D19" s="34"/>
    </row>
    <row r="20" spans="1:4" ht="23.25">
      <c r="A20" s="35" t="s">
        <v>193</v>
      </c>
      <c r="B20" s="32">
        <v>412303</v>
      </c>
      <c r="C20" s="33"/>
      <c r="D20" s="34"/>
    </row>
    <row r="21" spans="1:4" ht="23.25">
      <c r="A21" s="35" t="s">
        <v>194</v>
      </c>
      <c r="B21" s="32">
        <v>412404</v>
      </c>
      <c r="C21" s="33">
        <v>1000</v>
      </c>
      <c r="D21" s="34">
        <v>1460</v>
      </c>
    </row>
    <row r="22" spans="1:4" ht="23.25">
      <c r="A22" s="35" t="s">
        <v>195</v>
      </c>
      <c r="B22" s="32">
        <v>412505</v>
      </c>
      <c r="C22" s="33"/>
      <c r="D22" s="34"/>
    </row>
    <row r="23" spans="1:4" ht="23.25">
      <c r="A23" s="35" t="s">
        <v>196</v>
      </c>
      <c r="B23" s="32">
        <v>412606</v>
      </c>
      <c r="C23" s="33">
        <v>4000</v>
      </c>
      <c r="D23" s="34">
        <v>739.75</v>
      </c>
    </row>
    <row r="24" spans="1:4" ht="23.25">
      <c r="A24" s="35" t="s">
        <v>197</v>
      </c>
      <c r="B24" s="32">
        <v>412707</v>
      </c>
      <c r="C24" s="33">
        <v>58500</v>
      </c>
      <c r="D24" s="34">
        <v>39895</v>
      </c>
    </row>
    <row r="25" spans="1:4" ht="23.25">
      <c r="A25" s="35" t="s">
        <v>198</v>
      </c>
      <c r="B25" s="32">
        <v>412808</v>
      </c>
      <c r="C25" s="33"/>
      <c r="D25" s="34"/>
    </row>
    <row r="26" spans="1:4" ht="23.25">
      <c r="A26" s="35" t="s">
        <v>199</v>
      </c>
      <c r="B26" s="32">
        <v>412909</v>
      </c>
      <c r="C26" s="33">
        <v>9000</v>
      </c>
      <c r="D26" s="34">
        <v>8400</v>
      </c>
    </row>
    <row r="27" spans="1:4" ht="23.25">
      <c r="A27" s="157" t="s">
        <v>200</v>
      </c>
      <c r="B27" s="32"/>
      <c r="C27" s="33"/>
      <c r="D27" s="34"/>
    </row>
    <row r="28" spans="1:4" ht="23.25">
      <c r="A28" s="35" t="s">
        <v>201</v>
      </c>
      <c r="B28" s="32">
        <v>412110</v>
      </c>
      <c r="C28" s="33"/>
      <c r="D28" s="34"/>
    </row>
    <row r="29" spans="1:4" ht="23.25">
      <c r="A29" s="35" t="s">
        <v>202</v>
      </c>
      <c r="B29" s="32">
        <v>412111</v>
      </c>
      <c r="C29" s="33"/>
      <c r="D29" s="34"/>
    </row>
    <row r="30" spans="1:4" ht="23.25">
      <c r="A30" s="35" t="s">
        <v>203</v>
      </c>
      <c r="B30" s="32"/>
      <c r="C30" s="33"/>
      <c r="D30" s="34"/>
    </row>
    <row r="31" spans="1:4" ht="23.25">
      <c r="A31" s="35" t="s">
        <v>204</v>
      </c>
      <c r="B31" s="32">
        <v>412112</v>
      </c>
      <c r="C31" s="33">
        <v>1000</v>
      </c>
      <c r="D31" s="34">
        <v>380</v>
      </c>
    </row>
    <row r="32" spans="1:4" ht="23.25">
      <c r="A32" s="35" t="s">
        <v>205</v>
      </c>
      <c r="B32" s="32">
        <v>412113</v>
      </c>
      <c r="C32" s="33"/>
      <c r="D32" s="34"/>
    </row>
    <row r="33" spans="1:4" ht="23.25">
      <c r="A33" s="35" t="s">
        <v>206</v>
      </c>
      <c r="B33" s="32">
        <v>412114</v>
      </c>
      <c r="C33" s="33"/>
      <c r="D33" s="34"/>
    </row>
    <row r="34" spans="1:4" ht="23.25">
      <c r="A34" s="35" t="s">
        <v>207</v>
      </c>
      <c r="B34" s="32">
        <v>412115</v>
      </c>
      <c r="C34" s="33"/>
      <c r="D34" s="34"/>
    </row>
    <row r="35" spans="1:4" ht="23.25">
      <c r="A35" s="35" t="s">
        <v>208</v>
      </c>
      <c r="B35" s="32">
        <v>412116</v>
      </c>
      <c r="C35" s="33"/>
      <c r="D35" s="34"/>
    </row>
    <row r="36" spans="1:4" ht="23.25">
      <c r="A36" s="154" t="s">
        <v>0</v>
      </c>
      <c r="B36" s="37" t="s">
        <v>42</v>
      </c>
      <c r="C36" s="279" t="s">
        <v>43</v>
      </c>
      <c r="D36" s="281" t="s">
        <v>45</v>
      </c>
    </row>
    <row r="37" spans="1:4" ht="23.25">
      <c r="A37" s="58"/>
      <c r="B37" s="51" t="s">
        <v>46</v>
      </c>
      <c r="C37" s="280"/>
      <c r="D37" s="282"/>
    </row>
    <row r="38" spans="1:4" ht="23.25">
      <c r="A38" s="9" t="s">
        <v>209</v>
      </c>
      <c r="B38" s="32">
        <v>412117</v>
      </c>
      <c r="C38" s="41"/>
      <c r="D38" s="30"/>
    </row>
    <row r="39" spans="1:4" ht="23.25">
      <c r="A39" s="42" t="s">
        <v>210</v>
      </c>
      <c r="B39" s="32">
        <v>412118</v>
      </c>
      <c r="C39" s="43"/>
      <c r="D39" s="34"/>
    </row>
    <row r="40" spans="1:4" ht="23.25">
      <c r="A40" s="42" t="s">
        <v>212</v>
      </c>
      <c r="B40" s="32"/>
      <c r="C40" s="43"/>
      <c r="D40" s="34"/>
    </row>
    <row r="41" spans="1:4" ht="23.25">
      <c r="A41" s="42" t="s">
        <v>211</v>
      </c>
      <c r="B41" s="32">
        <v>412119</v>
      </c>
      <c r="C41" s="43"/>
      <c r="D41" s="34"/>
    </row>
    <row r="42" spans="1:4" ht="23.25">
      <c r="A42" s="42" t="s">
        <v>213</v>
      </c>
      <c r="B42" s="32"/>
      <c r="C42" s="43"/>
      <c r="D42" s="34"/>
    </row>
    <row r="43" spans="1:4" ht="23.25">
      <c r="A43" s="42" t="s">
        <v>214</v>
      </c>
      <c r="B43" s="32">
        <v>412120</v>
      </c>
      <c r="C43" s="43"/>
      <c r="D43" s="34"/>
    </row>
    <row r="44" spans="1:4" ht="23.25">
      <c r="A44" s="42" t="s">
        <v>215</v>
      </c>
      <c r="B44" s="32">
        <v>412121</v>
      </c>
      <c r="C44" s="43"/>
      <c r="D44" s="34"/>
    </row>
    <row r="45" spans="1:4" ht="23.25">
      <c r="A45" s="42" t="s">
        <v>216</v>
      </c>
      <c r="B45" s="32">
        <v>412122</v>
      </c>
      <c r="C45" s="43"/>
      <c r="D45" s="34"/>
    </row>
    <row r="46" spans="1:4" ht="23.25">
      <c r="A46" s="42" t="s">
        <v>217</v>
      </c>
      <c r="B46" s="32">
        <v>412123</v>
      </c>
      <c r="C46" s="43"/>
      <c r="D46" s="34"/>
    </row>
    <row r="47" spans="1:4" ht="23.25">
      <c r="A47" s="42" t="s">
        <v>218</v>
      </c>
      <c r="B47" s="32">
        <v>412124</v>
      </c>
      <c r="C47" s="43"/>
      <c r="D47" s="34"/>
    </row>
    <row r="48" spans="1:4" ht="23.25">
      <c r="A48" s="42" t="s">
        <v>219</v>
      </c>
      <c r="B48" s="32">
        <v>412125</v>
      </c>
      <c r="C48" s="43"/>
      <c r="D48" s="34"/>
    </row>
    <row r="49" spans="1:4" ht="23.25">
      <c r="A49" s="42" t="s">
        <v>220</v>
      </c>
      <c r="B49" s="32"/>
      <c r="C49" s="43"/>
      <c r="D49" s="34"/>
    </row>
    <row r="50" spans="1:4" ht="23.25">
      <c r="A50" s="42" t="s">
        <v>221</v>
      </c>
      <c r="B50" s="32">
        <v>412126</v>
      </c>
      <c r="C50" s="43"/>
      <c r="D50" s="34"/>
    </row>
    <row r="51" spans="1:4" ht="23.25">
      <c r="A51" s="42" t="s">
        <v>222</v>
      </c>
      <c r="B51" s="32">
        <v>412127</v>
      </c>
      <c r="C51" s="43"/>
      <c r="D51" s="34"/>
    </row>
    <row r="52" spans="1:4" ht="23.25">
      <c r="A52" s="42" t="s">
        <v>223</v>
      </c>
      <c r="B52" s="32">
        <v>412128</v>
      </c>
      <c r="C52" s="43">
        <v>500</v>
      </c>
      <c r="D52" s="34">
        <v>290</v>
      </c>
    </row>
    <row r="53" spans="1:4" ht="23.25">
      <c r="A53" s="42" t="s">
        <v>224</v>
      </c>
      <c r="B53" s="32">
        <v>412129</v>
      </c>
      <c r="C53" s="43"/>
      <c r="D53" s="34"/>
    </row>
    <row r="54" spans="1:4" ht="23.25">
      <c r="A54" s="42" t="s">
        <v>225</v>
      </c>
      <c r="B54" s="32">
        <v>412130</v>
      </c>
      <c r="C54" s="43"/>
      <c r="D54" s="34"/>
    </row>
    <row r="55" spans="1:4" ht="23.25">
      <c r="A55" s="42" t="s">
        <v>226</v>
      </c>
      <c r="B55" s="32">
        <v>412199</v>
      </c>
      <c r="C55" s="43"/>
      <c r="D55" s="34"/>
    </row>
    <row r="56" spans="1:4" ht="23.25">
      <c r="A56" s="42" t="s">
        <v>227</v>
      </c>
      <c r="B56" s="32">
        <v>4121201</v>
      </c>
      <c r="C56" s="43"/>
      <c r="D56" s="34"/>
    </row>
    <row r="57" spans="1:4" ht="23.25">
      <c r="A57" s="44" t="s">
        <v>228</v>
      </c>
      <c r="B57" s="32">
        <v>4121202</v>
      </c>
      <c r="C57" s="43">
        <v>7000</v>
      </c>
      <c r="D57" s="34">
        <v>11190</v>
      </c>
    </row>
    <row r="58" spans="1:4" ht="23.25">
      <c r="A58" s="44" t="s">
        <v>229</v>
      </c>
      <c r="B58" s="32">
        <v>4121203</v>
      </c>
      <c r="C58" s="43"/>
      <c r="D58" s="34"/>
    </row>
    <row r="59" spans="1:4" ht="23.25">
      <c r="A59" s="44" t="s">
        <v>230</v>
      </c>
      <c r="B59" s="32">
        <v>4121204</v>
      </c>
      <c r="C59" s="43"/>
      <c r="D59" s="34"/>
    </row>
    <row r="60" spans="1:4" ht="23.25">
      <c r="A60" s="44" t="s">
        <v>231</v>
      </c>
      <c r="B60" s="32"/>
      <c r="C60" s="43"/>
      <c r="D60" s="34"/>
    </row>
    <row r="61" spans="1:4" ht="23.25">
      <c r="A61" s="44" t="s">
        <v>232</v>
      </c>
      <c r="B61" s="32">
        <v>412205</v>
      </c>
      <c r="C61" s="43"/>
      <c r="D61" s="34"/>
    </row>
    <row r="62" spans="1:4" ht="23.25">
      <c r="A62" s="44" t="s">
        <v>233</v>
      </c>
      <c r="B62" s="32">
        <v>412206</v>
      </c>
      <c r="C62" s="43"/>
      <c r="D62" s="34"/>
    </row>
    <row r="63" spans="1:4" ht="23.25">
      <c r="A63" s="44" t="s">
        <v>234</v>
      </c>
      <c r="B63" s="32">
        <v>412207</v>
      </c>
      <c r="C63" s="43"/>
      <c r="D63" s="34"/>
    </row>
    <row r="64" spans="1:4" ht="23.25">
      <c r="A64" s="44" t="s">
        <v>235</v>
      </c>
      <c r="B64" s="32">
        <v>412208</v>
      </c>
      <c r="C64" s="43"/>
      <c r="D64" s="34"/>
    </row>
    <row r="65" spans="1:4" ht="23.25">
      <c r="A65" s="44" t="s">
        <v>236</v>
      </c>
      <c r="B65" s="32">
        <v>412209</v>
      </c>
      <c r="C65" s="43"/>
      <c r="D65" s="34"/>
    </row>
    <row r="66" spans="1:4" ht="23.25">
      <c r="A66" s="44" t="s">
        <v>237</v>
      </c>
      <c r="B66" s="32">
        <v>412210</v>
      </c>
      <c r="C66" s="43">
        <v>10000</v>
      </c>
      <c r="D66" s="34"/>
    </row>
    <row r="67" spans="1:4" ht="23.25">
      <c r="A67" s="44" t="s">
        <v>238</v>
      </c>
      <c r="B67" s="32">
        <v>412211</v>
      </c>
      <c r="C67" s="43"/>
      <c r="D67" s="34"/>
    </row>
    <row r="68" spans="1:4" ht="23.25">
      <c r="A68" s="44" t="s">
        <v>239</v>
      </c>
      <c r="B68" s="32">
        <v>412299</v>
      </c>
      <c r="C68" s="43"/>
      <c r="D68" s="34"/>
    </row>
    <row r="69" spans="1:4" ht="23.25">
      <c r="A69" s="44" t="s">
        <v>240</v>
      </c>
      <c r="B69" s="32">
        <v>412301</v>
      </c>
      <c r="C69" s="43">
        <v>2000</v>
      </c>
      <c r="D69" s="34">
        <v>4000</v>
      </c>
    </row>
    <row r="70" spans="1:4" ht="23.25">
      <c r="A70" s="44" t="s">
        <v>241</v>
      </c>
      <c r="B70" s="32">
        <v>412302</v>
      </c>
      <c r="C70" s="43"/>
      <c r="D70" s="34"/>
    </row>
    <row r="71" spans="1:4" ht="23.25">
      <c r="A71" s="154" t="s">
        <v>0</v>
      </c>
      <c r="B71" s="37" t="s">
        <v>42</v>
      </c>
      <c r="C71" s="279" t="s">
        <v>43</v>
      </c>
      <c r="D71" s="281" t="s">
        <v>45</v>
      </c>
    </row>
    <row r="72" spans="1:4" ht="23.25">
      <c r="A72" s="58"/>
      <c r="B72" s="51" t="s">
        <v>46</v>
      </c>
      <c r="C72" s="280"/>
      <c r="D72" s="282"/>
    </row>
    <row r="73" spans="1:4" ht="23.25">
      <c r="A73" s="44" t="s">
        <v>242</v>
      </c>
      <c r="B73" s="32">
        <v>412303</v>
      </c>
      <c r="C73" s="43">
        <v>21000</v>
      </c>
      <c r="D73" s="34">
        <v>18300</v>
      </c>
    </row>
    <row r="74" spans="1:4" ht="23.25">
      <c r="A74" s="44" t="s">
        <v>243</v>
      </c>
      <c r="B74" s="32"/>
      <c r="C74" s="43"/>
      <c r="D74" s="34"/>
    </row>
    <row r="75" spans="1:4" ht="23.25">
      <c r="A75" s="35" t="s">
        <v>244</v>
      </c>
      <c r="B75" s="32">
        <v>412304</v>
      </c>
      <c r="C75" s="43">
        <v>2000</v>
      </c>
      <c r="D75" s="34">
        <v>500</v>
      </c>
    </row>
    <row r="76" spans="1:4" ht="23.25">
      <c r="A76" s="44" t="s">
        <v>245</v>
      </c>
      <c r="B76" s="32"/>
      <c r="C76" s="43"/>
      <c r="D76" s="34"/>
    </row>
    <row r="77" spans="1:4" ht="23.25">
      <c r="A77" s="35" t="s">
        <v>246</v>
      </c>
      <c r="B77" s="32">
        <v>412305</v>
      </c>
      <c r="C77" s="33">
        <v>10000</v>
      </c>
      <c r="D77" s="34">
        <v>11900</v>
      </c>
    </row>
    <row r="78" spans="1:4" ht="23.25">
      <c r="A78" s="44" t="s">
        <v>247</v>
      </c>
      <c r="B78" s="32">
        <v>412306</v>
      </c>
      <c r="C78" s="43">
        <v>1000</v>
      </c>
      <c r="D78" s="34">
        <v>3000</v>
      </c>
    </row>
    <row r="79" spans="1:4" ht="23.25">
      <c r="A79" s="35" t="s">
        <v>248</v>
      </c>
      <c r="B79" s="32">
        <v>412307</v>
      </c>
      <c r="C79" s="33">
        <v>500</v>
      </c>
      <c r="D79" s="34">
        <v>300</v>
      </c>
    </row>
    <row r="80" spans="1:4" ht="23.25">
      <c r="A80" s="35" t="s">
        <v>249</v>
      </c>
      <c r="B80" s="32">
        <v>412308</v>
      </c>
      <c r="C80" s="33">
        <v>500</v>
      </c>
      <c r="D80" s="34">
        <v>365</v>
      </c>
    </row>
    <row r="81" spans="1:4" ht="23.25">
      <c r="A81" s="35" t="s">
        <v>250</v>
      </c>
      <c r="B81" s="32">
        <v>412309</v>
      </c>
      <c r="C81" s="33"/>
      <c r="D81" s="34"/>
    </row>
    <row r="82" spans="1:4" ht="24" thickBot="1">
      <c r="A82" s="36" t="s">
        <v>39</v>
      </c>
      <c r="B82" s="32"/>
      <c r="C82" s="38">
        <f>SUM(C21:C81)</f>
        <v>128000</v>
      </c>
      <c r="D82" s="38">
        <f>SUM(D21:D81)</f>
        <v>100719.75</v>
      </c>
    </row>
    <row r="83" spans="1:4" ht="24" thickTop="1">
      <c r="A83" s="31" t="s">
        <v>53</v>
      </c>
      <c r="B83" s="32">
        <v>413000</v>
      </c>
      <c r="C83" s="33"/>
      <c r="D83" s="34"/>
    </row>
    <row r="84" spans="1:4" ht="23.25">
      <c r="A84" s="35" t="s">
        <v>54</v>
      </c>
      <c r="B84" s="32">
        <v>413001</v>
      </c>
      <c r="C84" s="33">
        <v>17500</v>
      </c>
      <c r="D84" s="34">
        <v>6600</v>
      </c>
    </row>
    <row r="85" spans="1:4" ht="23.25">
      <c r="A85" s="35" t="s">
        <v>55</v>
      </c>
      <c r="B85" s="32">
        <v>413002</v>
      </c>
      <c r="C85" s="33">
        <v>52500</v>
      </c>
      <c r="D85" s="34">
        <v>50475</v>
      </c>
    </row>
    <row r="86" spans="1:4" ht="23.25">
      <c r="A86" s="35" t="s">
        <v>56</v>
      </c>
      <c r="B86" s="32">
        <v>413003</v>
      </c>
      <c r="C86" s="33">
        <v>250000</v>
      </c>
      <c r="D86" s="34">
        <v>91269.69</v>
      </c>
    </row>
    <row r="87" spans="1:4" ht="23.25">
      <c r="A87" s="35" t="s">
        <v>57</v>
      </c>
      <c r="B87" s="32">
        <v>413004</v>
      </c>
      <c r="C87" s="33"/>
      <c r="D87" s="34"/>
    </row>
    <row r="88" spans="1:4" ht="23.25">
      <c r="A88" s="35" t="s">
        <v>58</v>
      </c>
      <c r="B88" s="32">
        <v>413005</v>
      </c>
      <c r="C88" s="33"/>
      <c r="D88" s="34"/>
    </row>
    <row r="89" spans="1:4" ht="23.25">
      <c r="A89" s="35" t="s">
        <v>251</v>
      </c>
      <c r="B89" s="32">
        <v>413999</v>
      </c>
      <c r="C89" s="33">
        <v>35000</v>
      </c>
      <c r="D89" s="48"/>
    </row>
    <row r="90" spans="1:4" ht="24" thickBot="1">
      <c r="A90" s="36" t="s">
        <v>39</v>
      </c>
      <c r="B90" s="32"/>
      <c r="C90" s="38">
        <f>SUM(C84:C89)</f>
        <v>355000</v>
      </c>
      <c r="D90" s="38">
        <f>SUM(D84:D89)</f>
        <v>148344.69</v>
      </c>
    </row>
    <row r="91" spans="1:4" ht="24" thickTop="1">
      <c r="A91" s="31" t="s">
        <v>59</v>
      </c>
      <c r="B91" s="32">
        <v>414000</v>
      </c>
      <c r="C91" s="33"/>
      <c r="D91" s="34"/>
    </row>
    <row r="92" spans="1:4" ht="23.25">
      <c r="A92" s="35" t="s">
        <v>252</v>
      </c>
      <c r="B92" s="32">
        <v>414001</v>
      </c>
      <c r="C92" s="33"/>
      <c r="D92" s="34"/>
    </row>
    <row r="93" spans="1:4" ht="23.25">
      <c r="A93" s="35" t="s">
        <v>253</v>
      </c>
      <c r="B93" s="32">
        <v>414002</v>
      </c>
      <c r="C93" s="33"/>
      <c r="D93" s="34"/>
    </row>
    <row r="94" spans="1:4" ht="23.25">
      <c r="A94" s="35" t="s">
        <v>254</v>
      </c>
      <c r="B94" s="32">
        <v>414003</v>
      </c>
      <c r="C94" s="33"/>
      <c r="D94" s="34"/>
    </row>
    <row r="95" spans="1:4" ht="23.25">
      <c r="A95" s="35" t="s">
        <v>255</v>
      </c>
      <c r="B95" s="32">
        <v>414004</v>
      </c>
      <c r="C95" s="33"/>
      <c r="D95" s="34"/>
    </row>
    <row r="96" spans="1:4" ht="23.25">
      <c r="A96" s="35" t="s">
        <v>256</v>
      </c>
      <c r="B96" s="32"/>
      <c r="C96" s="33"/>
      <c r="D96" s="34"/>
    </row>
    <row r="97" spans="1:4" ht="23.25">
      <c r="A97" s="35" t="s">
        <v>257</v>
      </c>
      <c r="B97" s="32">
        <v>414005</v>
      </c>
      <c r="C97" s="33"/>
      <c r="D97" s="34"/>
    </row>
    <row r="98" spans="1:4" ht="23.25">
      <c r="A98" s="35" t="s">
        <v>258</v>
      </c>
      <c r="B98" s="32">
        <v>414006</v>
      </c>
      <c r="C98" s="33"/>
      <c r="D98" s="34"/>
    </row>
    <row r="99" spans="1:4" ht="23.25">
      <c r="A99" s="35" t="s">
        <v>259</v>
      </c>
      <c r="B99" s="32">
        <v>414999</v>
      </c>
      <c r="C99" s="33"/>
      <c r="D99" s="49"/>
    </row>
    <row r="100" spans="1:4" ht="24" thickBot="1">
      <c r="A100" s="36" t="s">
        <v>39</v>
      </c>
      <c r="B100" s="37"/>
      <c r="C100" s="45">
        <f>SUM(C92:C99)</f>
        <v>0</v>
      </c>
      <c r="D100" s="45">
        <f>SUM(D92:D99)</f>
        <v>0</v>
      </c>
    </row>
    <row r="101" spans="1:4" ht="24" thickTop="1">
      <c r="A101" s="31" t="s">
        <v>60</v>
      </c>
      <c r="B101" s="32">
        <v>415000</v>
      </c>
      <c r="C101" s="33"/>
      <c r="D101" s="34"/>
    </row>
    <row r="102" spans="1:4" ht="23.25">
      <c r="A102" s="35" t="s">
        <v>260</v>
      </c>
      <c r="B102" s="32">
        <v>415001</v>
      </c>
      <c r="C102" s="33"/>
      <c r="D102" s="34"/>
    </row>
    <row r="103" spans="1:4" ht="23.25">
      <c r="A103" s="35" t="s">
        <v>261</v>
      </c>
      <c r="B103" s="32">
        <v>415002</v>
      </c>
      <c r="C103" s="33"/>
      <c r="D103" s="34"/>
    </row>
    <row r="104" spans="1:4" ht="23.25">
      <c r="A104" s="35" t="s">
        <v>262</v>
      </c>
      <c r="B104" s="32">
        <v>415003</v>
      </c>
      <c r="C104" s="33"/>
      <c r="D104" s="34"/>
    </row>
    <row r="105" spans="1:4" ht="23.25">
      <c r="A105" s="46" t="s">
        <v>263</v>
      </c>
      <c r="B105" s="27">
        <v>415004</v>
      </c>
      <c r="C105" s="40">
        <v>50000</v>
      </c>
      <c r="D105" s="34">
        <v>53000</v>
      </c>
    </row>
    <row r="106" spans="1:4" ht="23.25">
      <c r="A106" s="156" t="s">
        <v>0</v>
      </c>
      <c r="B106" s="57" t="s">
        <v>42</v>
      </c>
      <c r="C106" s="283" t="s">
        <v>43</v>
      </c>
      <c r="D106" s="281" t="s">
        <v>45</v>
      </c>
    </row>
    <row r="107" spans="1:4" ht="23.25">
      <c r="A107" s="58"/>
      <c r="B107" s="51" t="s">
        <v>46</v>
      </c>
      <c r="C107" s="280"/>
      <c r="D107" s="282"/>
    </row>
    <row r="108" spans="1:4" ht="23.25">
      <c r="A108" s="35" t="s">
        <v>264</v>
      </c>
      <c r="B108" s="32">
        <v>415005</v>
      </c>
      <c r="C108" s="33"/>
      <c r="D108" s="34"/>
    </row>
    <row r="109" spans="1:4" ht="23.25">
      <c r="A109" s="35" t="s">
        <v>265</v>
      </c>
      <c r="B109" s="32">
        <v>415006</v>
      </c>
      <c r="C109" s="33">
        <v>100</v>
      </c>
      <c r="D109" s="33">
        <v>90</v>
      </c>
    </row>
    <row r="110" spans="1:4" ht="23.25">
      <c r="A110" s="35" t="s">
        <v>266</v>
      </c>
      <c r="B110" s="32">
        <v>415007</v>
      </c>
      <c r="C110" s="33"/>
      <c r="D110" s="33"/>
    </row>
    <row r="111" spans="1:4" ht="23.25">
      <c r="A111" s="35" t="s">
        <v>267</v>
      </c>
      <c r="B111" s="32">
        <v>415008</v>
      </c>
      <c r="C111" s="33"/>
      <c r="D111" s="34"/>
    </row>
    <row r="112" spans="1:4" ht="23.25">
      <c r="A112" s="35" t="s">
        <v>268</v>
      </c>
      <c r="B112" s="32">
        <v>415999</v>
      </c>
      <c r="C112" s="33">
        <v>8000</v>
      </c>
      <c r="D112" s="34">
        <v>15721</v>
      </c>
    </row>
    <row r="113" spans="1:4" ht="23.25">
      <c r="A113" s="35" t="s">
        <v>269</v>
      </c>
      <c r="B113" s="32"/>
      <c r="C113" s="33">
        <v>5000</v>
      </c>
      <c r="D113" s="33">
        <v>350</v>
      </c>
    </row>
    <row r="114" spans="1:4" ht="24" thickBot="1">
      <c r="A114" s="36" t="s">
        <v>61</v>
      </c>
      <c r="B114" s="37"/>
      <c r="C114" s="38">
        <f>SUM(C105:C113)</f>
        <v>63100</v>
      </c>
      <c r="D114" s="38">
        <f>SUM(D105:D113)</f>
        <v>69161</v>
      </c>
    </row>
    <row r="115" spans="1:4" ht="24" thickTop="1">
      <c r="A115" s="31" t="s">
        <v>62</v>
      </c>
      <c r="B115" s="32">
        <v>416000</v>
      </c>
      <c r="C115" s="33"/>
      <c r="D115" s="34"/>
    </row>
    <row r="116" spans="1:4" ht="23.25">
      <c r="A116" s="35" t="s">
        <v>63</v>
      </c>
      <c r="B116" s="32">
        <v>416001</v>
      </c>
      <c r="C116" s="33"/>
      <c r="D116" s="34"/>
    </row>
    <row r="117" spans="1:4" ht="23.25">
      <c r="A117" s="35" t="s">
        <v>270</v>
      </c>
      <c r="B117" s="32">
        <v>416999</v>
      </c>
      <c r="C117" s="33"/>
      <c r="D117" s="48"/>
    </row>
    <row r="118" spans="1:4" ht="24" thickBot="1">
      <c r="A118" s="36" t="s">
        <v>39</v>
      </c>
      <c r="B118" s="37"/>
      <c r="C118" s="38">
        <f>SUM(C116:C117)</f>
        <v>0</v>
      </c>
      <c r="D118" s="39">
        <f>SUM(D116:D117)</f>
        <v>0</v>
      </c>
    </row>
    <row r="119" spans="1:4" ht="24" thickTop="1">
      <c r="A119" s="31" t="s">
        <v>64</v>
      </c>
      <c r="B119" s="32">
        <v>420000</v>
      </c>
      <c r="C119" s="33"/>
      <c r="D119" s="34"/>
    </row>
    <row r="120" spans="1:4" ht="23.25">
      <c r="A120" s="31" t="s">
        <v>65</v>
      </c>
      <c r="B120" s="32">
        <v>421000</v>
      </c>
      <c r="C120" s="33"/>
      <c r="D120" s="34"/>
    </row>
    <row r="121" spans="1:4" ht="23.25">
      <c r="A121" s="35" t="s">
        <v>66</v>
      </c>
      <c r="B121" s="32">
        <v>421001</v>
      </c>
      <c r="C121" s="33"/>
      <c r="D121" s="34"/>
    </row>
    <row r="122" spans="1:4" ht="23.25">
      <c r="A122" s="35" t="s">
        <v>271</v>
      </c>
      <c r="B122" s="32">
        <v>421002</v>
      </c>
      <c r="C122" s="33">
        <v>13200000</v>
      </c>
      <c r="D122" s="34">
        <v>9166014.36</v>
      </c>
    </row>
    <row r="123" spans="1:4" ht="23.25">
      <c r="A123" s="35" t="s">
        <v>272</v>
      </c>
      <c r="B123" s="32">
        <v>421003</v>
      </c>
      <c r="C123" s="33"/>
      <c r="D123" s="34"/>
    </row>
    <row r="124" spans="1:4" ht="23.25">
      <c r="A124" s="35" t="s">
        <v>273</v>
      </c>
      <c r="B124" s="32">
        <v>421004</v>
      </c>
      <c r="C124" s="33"/>
      <c r="D124" s="34"/>
    </row>
    <row r="125" spans="1:4" ht="23.25">
      <c r="A125" s="35" t="s">
        <v>274</v>
      </c>
      <c r="B125" s="32">
        <v>421005</v>
      </c>
      <c r="C125" s="33">
        <v>85000</v>
      </c>
      <c r="D125" s="34">
        <v>60511.39</v>
      </c>
    </row>
    <row r="126" spans="1:4" ht="23.25">
      <c r="A126" s="35" t="s">
        <v>275</v>
      </c>
      <c r="B126" s="32">
        <v>421006</v>
      </c>
      <c r="C126" s="33">
        <v>650000</v>
      </c>
      <c r="D126" s="34">
        <v>569350.88</v>
      </c>
    </row>
    <row r="127" spans="1:4" ht="23.25">
      <c r="A127" s="35" t="s">
        <v>276</v>
      </c>
      <c r="B127" s="32">
        <v>421007</v>
      </c>
      <c r="C127" s="33">
        <v>1000000</v>
      </c>
      <c r="D127" s="34">
        <v>879750.56</v>
      </c>
    </row>
    <row r="128" spans="1:4" ht="23.25">
      <c r="A128" s="35" t="s">
        <v>277</v>
      </c>
      <c r="B128" s="32">
        <v>421008</v>
      </c>
      <c r="C128" s="33"/>
      <c r="D128" s="34"/>
    </row>
    <row r="129" spans="1:4" ht="23.25">
      <c r="A129" s="35" t="s">
        <v>278</v>
      </c>
      <c r="B129" s="32">
        <v>421009</v>
      </c>
      <c r="C129" s="33"/>
      <c r="D129" s="34"/>
    </row>
    <row r="130" spans="1:4" ht="23.25">
      <c r="A130" s="35" t="s">
        <v>279</v>
      </c>
      <c r="B130" s="32">
        <v>421010</v>
      </c>
      <c r="C130" s="33"/>
      <c r="D130" s="34"/>
    </row>
    <row r="131" spans="1:4" ht="23.25">
      <c r="A131" s="35" t="s">
        <v>280</v>
      </c>
      <c r="B131" s="32">
        <v>421011</v>
      </c>
      <c r="C131" s="33"/>
      <c r="D131" s="34"/>
    </row>
    <row r="132" spans="1:4" ht="23.25">
      <c r="A132" s="35" t="s">
        <v>281</v>
      </c>
      <c r="B132" s="32">
        <v>421012</v>
      </c>
      <c r="C132" s="33">
        <v>20000</v>
      </c>
      <c r="D132" s="34">
        <v>15895.6</v>
      </c>
    </row>
    <row r="133" spans="1:4" ht="23.25">
      <c r="A133" s="35" t="s">
        <v>282</v>
      </c>
      <c r="B133" s="32">
        <v>421013</v>
      </c>
      <c r="C133" s="33">
        <v>60000</v>
      </c>
      <c r="D133" s="34">
        <v>32111.73</v>
      </c>
    </row>
    <row r="134" spans="1:4" ht="23.25">
      <c r="A134" s="35" t="s">
        <v>283</v>
      </c>
      <c r="B134" s="32">
        <v>421014</v>
      </c>
      <c r="C134" s="33"/>
      <c r="D134" s="34"/>
    </row>
    <row r="135" spans="1:4" ht="23.25">
      <c r="A135" s="35" t="s">
        <v>284</v>
      </c>
      <c r="B135" s="32">
        <v>421015</v>
      </c>
      <c r="C135" s="33">
        <v>185000</v>
      </c>
      <c r="D135" s="34">
        <v>111646</v>
      </c>
    </row>
    <row r="136" spans="1:4" ht="23.25">
      <c r="A136" s="35" t="s">
        <v>285</v>
      </c>
      <c r="B136" s="32"/>
      <c r="C136" s="33"/>
      <c r="D136" s="34"/>
    </row>
    <row r="137" spans="1:4" ht="23.25">
      <c r="A137" s="35" t="s">
        <v>286</v>
      </c>
      <c r="B137" s="32">
        <v>421016</v>
      </c>
      <c r="C137" s="33"/>
      <c r="D137" s="34"/>
    </row>
    <row r="138" spans="1:4" ht="23.25">
      <c r="A138" s="35" t="s">
        <v>287</v>
      </c>
      <c r="B138" s="32">
        <v>421017</v>
      </c>
      <c r="C138" s="33"/>
      <c r="D138" s="34"/>
    </row>
    <row r="139" spans="1:4" ht="23.25">
      <c r="A139" s="35" t="s">
        <v>288</v>
      </c>
      <c r="B139" s="32">
        <v>421999</v>
      </c>
      <c r="C139" s="33"/>
      <c r="D139" s="34"/>
    </row>
    <row r="140" spans="1:4" ht="24" thickBot="1">
      <c r="A140" s="50" t="s">
        <v>39</v>
      </c>
      <c r="B140" s="51"/>
      <c r="C140" s="38">
        <f>SUM(C122:C139)</f>
        <v>15200000</v>
      </c>
      <c r="D140" s="38">
        <f>SUM(D122:D139)</f>
        <v>10835280.520000001</v>
      </c>
    </row>
    <row r="141" spans="1:4" ht="24" thickTop="1">
      <c r="A141" s="156" t="s">
        <v>0</v>
      </c>
      <c r="B141" s="57" t="s">
        <v>42</v>
      </c>
      <c r="C141" s="279" t="s">
        <v>43</v>
      </c>
      <c r="D141" s="281" t="s">
        <v>45</v>
      </c>
    </row>
    <row r="142" spans="1:4" ht="23.25">
      <c r="A142" s="58"/>
      <c r="B142" s="51" t="s">
        <v>46</v>
      </c>
      <c r="C142" s="280"/>
      <c r="D142" s="282"/>
    </row>
    <row r="143" spans="1:4" ht="23.25">
      <c r="A143" s="31" t="s">
        <v>67</v>
      </c>
      <c r="B143" s="32">
        <v>430000</v>
      </c>
      <c r="C143" s="33"/>
      <c r="D143" s="34"/>
    </row>
    <row r="144" spans="1:4" ht="23.25">
      <c r="A144" s="31" t="s">
        <v>289</v>
      </c>
      <c r="B144" s="32">
        <v>431000</v>
      </c>
      <c r="C144" s="33"/>
      <c r="D144" s="34"/>
    </row>
    <row r="145" spans="1:4" ht="23.25">
      <c r="A145" s="35" t="s">
        <v>290</v>
      </c>
      <c r="B145" s="32">
        <v>431001</v>
      </c>
      <c r="C145" s="33"/>
      <c r="D145" s="34"/>
    </row>
    <row r="146" spans="1:4" ht="23.25">
      <c r="A146" s="35" t="s">
        <v>291</v>
      </c>
      <c r="B146" s="32">
        <v>431002</v>
      </c>
      <c r="C146" s="33">
        <v>13275000</v>
      </c>
      <c r="D146" s="34">
        <v>9850985</v>
      </c>
    </row>
    <row r="147" spans="1:4" ht="23.25">
      <c r="A147" s="35" t="s">
        <v>292</v>
      </c>
      <c r="B147" s="32"/>
      <c r="C147" s="33"/>
      <c r="D147" s="34"/>
    </row>
    <row r="148" spans="1:4" ht="24" thickBot="1">
      <c r="A148" s="36" t="s">
        <v>39</v>
      </c>
      <c r="B148" s="37"/>
      <c r="C148" s="38">
        <f>SUM(C146:C147)</f>
        <v>13275000</v>
      </c>
      <c r="D148" s="38">
        <f>SUM(D146:D147)</f>
        <v>9850985</v>
      </c>
    </row>
    <row r="149" spans="1:4" ht="24" thickTop="1">
      <c r="A149" s="31" t="s">
        <v>293</v>
      </c>
      <c r="B149" s="32">
        <v>440000</v>
      </c>
      <c r="C149" s="33" t="s">
        <v>8</v>
      </c>
      <c r="D149" s="34"/>
    </row>
    <row r="150" spans="1:4" ht="23.25">
      <c r="A150" s="31" t="s">
        <v>294</v>
      </c>
      <c r="B150" s="32">
        <v>441000</v>
      </c>
      <c r="C150" s="33"/>
      <c r="D150" s="34"/>
    </row>
    <row r="151" spans="1:4" ht="23.25">
      <c r="A151" s="35" t="s">
        <v>295</v>
      </c>
      <c r="B151" s="32">
        <v>441001</v>
      </c>
      <c r="C151" s="33"/>
      <c r="D151" s="34">
        <v>8157896</v>
      </c>
    </row>
    <row r="152" spans="1:4" ht="23.25">
      <c r="A152" s="35" t="s">
        <v>296</v>
      </c>
      <c r="B152" s="32"/>
      <c r="C152" s="33"/>
      <c r="D152" s="34"/>
    </row>
    <row r="153" spans="1:4" ht="23.25">
      <c r="A153" s="35" t="s">
        <v>297</v>
      </c>
      <c r="B153" s="32">
        <v>441002</v>
      </c>
      <c r="C153" s="33"/>
      <c r="D153" s="34"/>
    </row>
    <row r="154" spans="1:4" ht="24" thickBot="1">
      <c r="A154" s="36" t="s">
        <v>39</v>
      </c>
      <c r="B154" s="37"/>
      <c r="C154" s="38"/>
      <c r="D154" s="38">
        <f>SUM(D151:D153)</f>
        <v>8157896</v>
      </c>
    </row>
    <row r="155" spans="1:4" ht="24.75" thickBot="1" thickTop="1">
      <c r="A155" s="50" t="s">
        <v>68</v>
      </c>
      <c r="B155" s="55"/>
      <c r="C155" s="56">
        <f>C16+C82+C90+C114+C140+C148</f>
        <v>29246100</v>
      </c>
      <c r="D155" s="56">
        <f>D16+D82+D90+D114+D140+D148+D154</f>
        <v>29504507.82</v>
      </c>
    </row>
    <row r="156" ht="24" thickTop="1"/>
    <row r="176" spans="1:4" ht="23.25">
      <c r="A176" s="285" t="s">
        <v>40</v>
      </c>
      <c r="B176" s="285"/>
      <c r="C176" s="285"/>
      <c r="D176" s="285"/>
    </row>
    <row r="177" spans="1:4" ht="23.25">
      <c r="A177" s="286" t="s">
        <v>24</v>
      </c>
      <c r="B177" s="286"/>
      <c r="C177" s="286"/>
      <c r="D177" s="286"/>
    </row>
    <row r="178" spans="1:4" ht="23.25">
      <c r="A178" s="286" t="s">
        <v>41</v>
      </c>
      <c r="B178" s="286"/>
      <c r="C178" s="286"/>
      <c r="D178" s="286"/>
    </row>
    <row r="179" spans="1:4" ht="23.25">
      <c r="A179" s="287" t="s">
        <v>320</v>
      </c>
      <c r="B179" s="288"/>
      <c r="C179" s="288"/>
      <c r="D179" s="288"/>
    </row>
    <row r="180" spans="1:4" ht="23.25">
      <c r="A180" s="214" t="s">
        <v>0</v>
      </c>
      <c r="B180" s="57" t="s">
        <v>42</v>
      </c>
      <c r="C180" s="283" t="s">
        <v>43</v>
      </c>
      <c r="D180" s="284" t="s">
        <v>45</v>
      </c>
    </row>
    <row r="181" spans="1:4" ht="23.25">
      <c r="A181" s="58"/>
      <c r="B181" s="51" t="s">
        <v>46</v>
      </c>
      <c r="C181" s="280"/>
      <c r="D181" s="282"/>
    </row>
    <row r="182" spans="1:4" ht="23.25">
      <c r="A182" s="28" t="s">
        <v>47</v>
      </c>
      <c r="B182" s="26">
        <v>410000</v>
      </c>
      <c r="C182" s="29"/>
      <c r="D182" s="30"/>
    </row>
    <row r="183" spans="1:4" ht="23.25">
      <c r="A183" s="31" t="s">
        <v>48</v>
      </c>
      <c r="B183" s="32">
        <v>411000</v>
      </c>
      <c r="D183" s="34"/>
    </row>
    <row r="184" spans="1:4" ht="23.25">
      <c r="A184" s="35" t="s">
        <v>49</v>
      </c>
      <c r="B184" s="32">
        <v>411001</v>
      </c>
      <c r="C184" s="33">
        <v>175000</v>
      </c>
      <c r="D184" s="34">
        <v>274994.26</v>
      </c>
    </row>
    <row r="185" spans="1:4" ht="23.25">
      <c r="A185" s="35" t="s">
        <v>50</v>
      </c>
      <c r="B185" s="32">
        <v>411002</v>
      </c>
      <c r="C185" s="33">
        <v>5000</v>
      </c>
      <c r="D185" s="34">
        <v>4404.4</v>
      </c>
    </row>
    <row r="186" spans="1:4" ht="23.25">
      <c r="A186" s="35" t="s">
        <v>51</v>
      </c>
      <c r="B186" s="32">
        <v>411003</v>
      </c>
      <c r="C186" s="33">
        <v>45000</v>
      </c>
      <c r="D186" s="34">
        <v>63198.6</v>
      </c>
    </row>
    <row r="187" spans="1:4" ht="23.25">
      <c r="A187" s="35" t="s">
        <v>52</v>
      </c>
      <c r="B187" s="32">
        <v>411004</v>
      </c>
      <c r="C187" s="33"/>
      <c r="D187" s="34"/>
    </row>
    <row r="188" spans="1:4" ht="23.25">
      <c r="A188" s="35" t="s">
        <v>187</v>
      </c>
      <c r="B188" s="32">
        <v>411005</v>
      </c>
      <c r="C188" s="33"/>
      <c r="D188" s="34"/>
    </row>
    <row r="189" spans="1:4" ht="23.25">
      <c r="A189" s="35" t="s">
        <v>188</v>
      </c>
      <c r="B189" s="32">
        <v>411006</v>
      </c>
      <c r="C189" s="33"/>
      <c r="D189" s="34"/>
    </row>
    <row r="190" spans="1:4" ht="23.25">
      <c r="A190" s="35" t="s">
        <v>189</v>
      </c>
      <c r="B190" s="32">
        <v>411007</v>
      </c>
      <c r="C190" s="33"/>
      <c r="D190" s="34"/>
    </row>
    <row r="191" spans="1:4" ht="24" thickBot="1">
      <c r="A191" s="36" t="s">
        <v>39</v>
      </c>
      <c r="B191" s="37"/>
      <c r="C191" s="38">
        <f>SUM(C184:C190)</f>
        <v>225000</v>
      </c>
      <c r="D191" s="38">
        <f>SUM(D184:D190)</f>
        <v>342597.26</v>
      </c>
    </row>
    <row r="192" spans="1:4" ht="24" thickTop="1">
      <c r="A192" s="31" t="s">
        <v>190</v>
      </c>
      <c r="B192" s="32">
        <v>412000</v>
      </c>
      <c r="C192" s="33"/>
      <c r="D192" s="34"/>
    </row>
    <row r="193" spans="1:4" ht="23.25">
      <c r="A193" s="35" t="s">
        <v>329</v>
      </c>
      <c r="B193" s="32">
        <v>412101</v>
      </c>
      <c r="C193" s="33"/>
      <c r="D193" s="34"/>
    </row>
    <row r="194" spans="1:4" ht="23.25">
      <c r="A194" s="35" t="s">
        <v>192</v>
      </c>
      <c r="B194" s="32">
        <v>412102</v>
      </c>
      <c r="C194" s="33"/>
      <c r="D194" s="34"/>
    </row>
    <row r="195" spans="1:4" ht="23.25">
      <c r="A195" s="35" t="s">
        <v>193</v>
      </c>
      <c r="B195" s="32">
        <v>412103</v>
      </c>
      <c r="C195" s="33"/>
      <c r="D195" s="34"/>
    </row>
    <row r="196" spans="1:4" ht="23.25">
      <c r="A196" s="35" t="s">
        <v>194</v>
      </c>
      <c r="B196" s="32">
        <v>412104</v>
      </c>
      <c r="C196" s="33">
        <v>1000</v>
      </c>
      <c r="D196" s="34">
        <v>1460</v>
      </c>
    </row>
    <row r="197" spans="1:4" ht="23.25">
      <c r="A197" s="35" t="s">
        <v>195</v>
      </c>
      <c r="B197" s="32">
        <v>412105</v>
      </c>
      <c r="C197" s="33"/>
      <c r="D197" s="34"/>
    </row>
    <row r="198" spans="1:4" ht="23.25">
      <c r="A198" s="35" t="s">
        <v>196</v>
      </c>
      <c r="B198" s="32">
        <v>412106</v>
      </c>
      <c r="C198" s="33">
        <v>4000</v>
      </c>
      <c r="D198" s="34">
        <v>739.75</v>
      </c>
    </row>
    <row r="199" spans="1:4" ht="23.25">
      <c r="A199" s="35" t="s">
        <v>197</v>
      </c>
      <c r="B199" s="32">
        <v>412107</v>
      </c>
      <c r="C199" s="33">
        <v>58500</v>
      </c>
      <c r="D199" s="34">
        <v>44815</v>
      </c>
    </row>
    <row r="200" spans="1:4" ht="23.25">
      <c r="A200" s="35" t="s">
        <v>198</v>
      </c>
      <c r="B200" s="32">
        <v>412108</v>
      </c>
      <c r="C200" s="33"/>
      <c r="D200" s="34"/>
    </row>
    <row r="201" spans="1:4" ht="23.25">
      <c r="A201" s="35" t="s">
        <v>327</v>
      </c>
      <c r="B201" s="32">
        <v>412109</v>
      </c>
      <c r="C201" s="33">
        <v>9000</v>
      </c>
      <c r="D201" s="34">
        <v>8500</v>
      </c>
    </row>
    <row r="202" spans="1:4" ht="23.25">
      <c r="A202" s="157" t="s">
        <v>200</v>
      </c>
      <c r="B202" s="32"/>
      <c r="C202" s="33"/>
      <c r="D202" s="34"/>
    </row>
    <row r="203" spans="1:4" ht="23.25">
      <c r="A203" s="35" t="s">
        <v>201</v>
      </c>
      <c r="B203" s="32">
        <v>412110</v>
      </c>
      <c r="C203" s="33"/>
      <c r="D203" s="34"/>
    </row>
    <row r="204" spans="1:4" ht="23.25">
      <c r="A204" s="35" t="s">
        <v>202</v>
      </c>
      <c r="B204" s="32">
        <v>412111</v>
      </c>
      <c r="C204" s="33"/>
      <c r="D204" s="34"/>
    </row>
    <row r="205" spans="1:4" ht="23.25">
      <c r="A205" s="35" t="s">
        <v>203</v>
      </c>
      <c r="B205" s="32"/>
      <c r="C205" s="33"/>
      <c r="D205" s="34"/>
    </row>
    <row r="206" spans="1:4" ht="23.25">
      <c r="A206" s="35" t="s">
        <v>204</v>
      </c>
      <c r="B206" s="32">
        <v>412112</v>
      </c>
      <c r="C206" s="33">
        <v>1000</v>
      </c>
      <c r="D206" s="34">
        <v>420</v>
      </c>
    </row>
    <row r="207" spans="1:4" ht="23.25">
      <c r="A207" s="35" t="s">
        <v>205</v>
      </c>
      <c r="B207" s="32">
        <v>412113</v>
      </c>
      <c r="C207" s="33"/>
      <c r="D207" s="34"/>
    </row>
    <row r="208" spans="1:4" ht="23.25">
      <c r="A208" s="35" t="s">
        <v>206</v>
      </c>
      <c r="B208" s="32">
        <v>412114</v>
      </c>
      <c r="C208" s="33"/>
      <c r="D208" s="34"/>
    </row>
    <row r="209" spans="1:4" ht="23.25">
      <c r="A209" s="35" t="s">
        <v>207</v>
      </c>
      <c r="B209" s="32">
        <v>412115</v>
      </c>
      <c r="C209" s="33"/>
      <c r="D209" s="34"/>
    </row>
    <row r="210" spans="1:4" ht="23.25">
      <c r="A210" s="46" t="s">
        <v>208</v>
      </c>
      <c r="B210" s="27">
        <v>412116</v>
      </c>
      <c r="C210" s="40"/>
      <c r="D210" s="47"/>
    </row>
    <row r="211" spans="1:4" ht="23.25">
      <c r="A211" s="214" t="s">
        <v>0</v>
      </c>
      <c r="B211" s="57" t="s">
        <v>42</v>
      </c>
      <c r="C211" s="283" t="s">
        <v>43</v>
      </c>
      <c r="D211" s="284" t="s">
        <v>45</v>
      </c>
    </row>
    <row r="212" spans="1:4" ht="23.25">
      <c r="A212" s="58"/>
      <c r="B212" s="51" t="s">
        <v>46</v>
      </c>
      <c r="C212" s="280"/>
      <c r="D212" s="282"/>
    </row>
    <row r="213" spans="1:4" ht="23.25">
      <c r="A213" s="9" t="s">
        <v>209</v>
      </c>
      <c r="B213" s="32">
        <v>412117</v>
      </c>
      <c r="C213" s="41"/>
      <c r="D213" s="30"/>
    </row>
    <row r="214" spans="1:4" ht="23.25">
      <c r="A214" s="42" t="s">
        <v>210</v>
      </c>
      <c r="B214" s="32">
        <v>412118</v>
      </c>
      <c r="C214" s="43"/>
      <c r="D214" s="34"/>
    </row>
    <row r="215" spans="1:4" ht="23.25">
      <c r="A215" s="42" t="s">
        <v>212</v>
      </c>
      <c r="B215" s="32"/>
      <c r="C215" s="43"/>
      <c r="D215" s="34"/>
    </row>
    <row r="216" spans="1:4" ht="23.25">
      <c r="A216" s="42" t="s">
        <v>211</v>
      </c>
      <c r="B216" s="32">
        <v>412119</v>
      </c>
      <c r="C216" s="43"/>
      <c r="D216" s="34"/>
    </row>
    <row r="217" spans="1:4" ht="23.25">
      <c r="A217" s="42" t="s">
        <v>213</v>
      </c>
      <c r="B217" s="32"/>
      <c r="C217" s="43"/>
      <c r="D217" s="34"/>
    </row>
    <row r="218" spans="1:4" ht="23.25">
      <c r="A218" s="42" t="s">
        <v>214</v>
      </c>
      <c r="B218" s="32">
        <v>412120</v>
      </c>
      <c r="C218" s="43"/>
      <c r="D218" s="34"/>
    </row>
    <row r="219" spans="1:4" ht="23.25">
      <c r="A219" s="42" t="s">
        <v>215</v>
      </c>
      <c r="B219" s="32">
        <v>412121</v>
      </c>
      <c r="C219" s="43"/>
      <c r="D219" s="34"/>
    </row>
    <row r="220" spans="1:4" ht="23.25">
      <c r="A220" s="42" t="s">
        <v>216</v>
      </c>
      <c r="B220" s="32">
        <v>412122</v>
      </c>
      <c r="C220" s="43"/>
      <c r="D220" s="34"/>
    </row>
    <row r="221" spans="1:4" ht="23.25">
      <c r="A221" s="42" t="s">
        <v>217</v>
      </c>
      <c r="B221" s="32">
        <v>412123</v>
      </c>
      <c r="C221" s="43"/>
      <c r="D221" s="34"/>
    </row>
    <row r="222" spans="1:4" ht="23.25">
      <c r="A222" s="42" t="s">
        <v>218</v>
      </c>
      <c r="B222" s="32">
        <v>412124</v>
      </c>
      <c r="C222" s="43"/>
      <c r="D222" s="34"/>
    </row>
    <row r="223" spans="1:4" ht="23.25">
      <c r="A223" s="42" t="s">
        <v>219</v>
      </c>
      <c r="B223" s="32">
        <v>412125</v>
      </c>
      <c r="C223" s="43"/>
      <c r="D223" s="34"/>
    </row>
    <row r="224" spans="1:4" ht="23.25">
      <c r="A224" s="42" t="s">
        <v>220</v>
      </c>
      <c r="B224" s="32"/>
      <c r="C224" s="43"/>
      <c r="D224" s="34"/>
    </row>
    <row r="225" spans="1:4" ht="23.25">
      <c r="A225" s="42" t="s">
        <v>221</v>
      </c>
      <c r="B225" s="32">
        <v>412126</v>
      </c>
      <c r="C225" s="43"/>
      <c r="D225" s="34"/>
    </row>
    <row r="226" spans="1:4" ht="23.25">
      <c r="A226" s="42" t="s">
        <v>222</v>
      </c>
      <c r="B226" s="32">
        <v>412127</v>
      </c>
      <c r="C226" s="43"/>
      <c r="D226" s="34"/>
    </row>
    <row r="227" spans="1:4" ht="23.25">
      <c r="A227" s="42" t="s">
        <v>223</v>
      </c>
      <c r="B227" s="32">
        <v>412128</v>
      </c>
      <c r="C227" s="43">
        <v>500</v>
      </c>
      <c r="D227" s="34">
        <v>290</v>
      </c>
    </row>
    <row r="228" spans="1:4" ht="23.25">
      <c r="A228" s="42" t="s">
        <v>224</v>
      </c>
      <c r="B228" s="32">
        <v>412129</v>
      </c>
      <c r="C228" s="43"/>
      <c r="D228" s="34"/>
    </row>
    <row r="229" spans="1:4" ht="23.25">
      <c r="A229" s="42" t="s">
        <v>225</v>
      </c>
      <c r="B229" s="32">
        <v>412130</v>
      </c>
      <c r="C229" s="43"/>
      <c r="D229" s="34"/>
    </row>
    <row r="230" spans="1:4" ht="23.25">
      <c r="A230" s="42" t="s">
        <v>226</v>
      </c>
      <c r="B230" s="32">
        <v>412199</v>
      </c>
      <c r="C230" s="43"/>
      <c r="D230" s="34"/>
    </row>
    <row r="231" spans="1:4" ht="23.25">
      <c r="A231" s="42" t="s">
        <v>227</v>
      </c>
      <c r="B231" s="32">
        <v>4121201</v>
      </c>
      <c r="C231" s="43"/>
      <c r="D231" s="34"/>
    </row>
    <row r="232" spans="1:4" ht="23.25">
      <c r="A232" s="44" t="s">
        <v>228</v>
      </c>
      <c r="B232" s="32">
        <v>4121202</v>
      </c>
      <c r="C232" s="43">
        <v>7000</v>
      </c>
      <c r="D232" s="34">
        <v>12290</v>
      </c>
    </row>
    <row r="233" spans="1:4" ht="23.25">
      <c r="A233" s="44" t="s">
        <v>229</v>
      </c>
      <c r="B233" s="32">
        <v>4121203</v>
      </c>
      <c r="C233" s="43"/>
      <c r="D233" s="34"/>
    </row>
    <row r="234" spans="1:4" ht="23.25">
      <c r="A234" s="44" t="s">
        <v>230</v>
      </c>
      <c r="B234" s="32">
        <v>4121204</v>
      </c>
      <c r="C234" s="43"/>
      <c r="D234" s="34"/>
    </row>
    <row r="235" spans="1:4" ht="23.25">
      <c r="A235" s="44" t="s">
        <v>231</v>
      </c>
      <c r="B235" s="32"/>
      <c r="C235" s="43"/>
      <c r="D235" s="34"/>
    </row>
    <row r="236" spans="1:4" ht="23.25">
      <c r="A236" s="44" t="s">
        <v>232</v>
      </c>
      <c r="B236" s="32">
        <v>412205</v>
      </c>
      <c r="C236" s="43"/>
      <c r="D236" s="34"/>
    </row>
    <row r="237" spans="1:4" ht="23.25">
      <c r="A237" s="44" t="s">
        <v>233</v>
      </c>
      <c r="B237" s="32">
        <v>412206</v>
      </c>
      <c r="C237" s="43"/>
      <c r="D237" s="34"/>
    </row>
    <row r="238" spans="1:4" ht="23.25">
      <c r="A238" s="44" t="s">
        <v>234</v>
      </c>
      <c r="B238" s="32">
        <v>412207</v>
      </c>
      <c r="C238" s="43"/>
      <c r="D238" s="34"/>
    </row>
    <row r="239" spans="1:4" ht="23.25">
      <c r="A239" s="44" t="s">
        <v>235</v>
      </c>
      <c r="B239" s="32">
        <v>412208</v>
      </c>
      <c r="C239" s="43"/>
      <c r="D239" s="34"/>
    </row>
    <row r="240" spans="1:4" ht="23.25">
      <c r="A240" s="44" t="s">
        <v>236</v>
      </c>
      <c r="B240" s="32">
        <v>412209</v>
      </c>
      <c r="C240" s="43"/>
      <c r="D240" s="34"/>
    </row>
    <row r="241" spans="1:4" ht="23.25">
      <c r="A241" s="44" t="s">
        <v>237</v>
      </c>
      <c r="B241" s="32">
        <v>412210</v>
      </c>
      <c r="C241" s="43">
        <v>10000</v>
      </c>
      <c r="D241" s="34"/>
    </row>
    <row r="242" spans="1:4" ht="23.25">
      <c r="A242" s="44" t="s">
        <v>238</v>
      </c>
      <c r="B242" s="32">
        <v>412211</v>
      </c>
      <c r="C242" s="43"/>
      <c r="D242" s="34"/>
    </row>
    <row r="243" spans="1:4" ht="23.25">
      <c r="A243" s="44" t="s">
        <v>239</v>
      </c>
      <c r="B243" s="32">
        <v>412299</v>
      </c>
      <c r="C243" s="43"/>
      <c r="D243" s="34"/>
    </row>
    <row r="244" spans="1:4" ht="23.25">
      <c r="A244" s="44" t="s">
        <v>240</v>
      </c>
      <c r="B244" s="32">
        <v>412301</v>
      </c>
      <c r="C244" s="43">
        <v>2000</v>
      </c>
      <c r="D244" s="34">
        <v>4000</v>
      </c>
    </row>
    <row r="245" spans="1:4" ht="23.25">
      <c r="A245" s="215" t="s">
        <v>241</v>
      </c>
      <c r="B245" s="27">
        <v>412302</v>
      </c>
      <c r="C245" s="216"/>
      <c r="D245" s="47"/>
    </row>
    <row r="246" spans="1:4" ht="23.25">
      <c r="A246" s="214" t="s">
        <v>0</v>
      </c>
      <c r="B246" s="57" t="s">
        <v>42</v>
      </c>
      <c r="C246" s="283" t="s">
        <v>43</v>
      </c>
      <c r="D246" s="284" t="s">
        <v>45</v>
      </c>
    </row>
    <row r="247" spans="1:4" ht="23.25">
      <c r="A247" s="58"/>
      <c r="B247" s="51" t="s">
        <v>46</v>
      </c>
      <c r="C247" s="280"/>
      <c r="D247" s="282"/>
    </row>
    <row r="248" spans="1:4" ht="23.25">
      <c r="A248" s="44" t="s">
        <v>242</v>
      </c>
      <c r="B248" s="32">
        <v>412303</v>
      </c>
      <c r="C248" s="43">
        <v>21000</v>
      </c>
      <c r="D248" s="34">
        <v>18300</v>
      </c>
    </row>
    <row r="249" spans="1:4" ht="23.25">
      <c r="A249" s="44" t="s">
        <v>243</v>
      </c>
      <c r="B249" s="32"/>
      <c r="C249" s="43"/>
      <c r="D249" s="34"/>
    </row>
    <row r="250" spans="1:4" ht="23.25">
      <c r="A250" s="35" t="s">
        <v>244</v>
      </c>
      <c r="B250" s="32">
        <v>412304</v>
      </c>
      <c r="C250" s="43">
        <v>2000</v>
      </c>
      <c r="D250" s="34">
        <v>500</v>
      </c>
    </row>
    <row r="251" spans="1:4" ht="23.25">
      <c r="A251" s="44" t="s">
        <v>245</v>
      </c>
      <c r="B251" s="32"/>
      <c r="C251" s="43"/>
      <c r="D251" s="34"/>
    </row>
    <row r="252" spans="1:4" ht="23.25">
      <c r="A252" s="35" t="s">
        <v>246</v>
      </c>
      <c r="B252" s="32">
        <v>412305</v>
      </c>
      <c r="C252" s="33">
        <v>10000</v>
      </c>
      <c r="D252" s="34">
        <v>11900</v>
      </c>
    </row>
    <row r="253" spans="1:4" ht="23.25">
      <c r="A253" s="44" t="s">
        <v>247</v>
      </c>
      <c r="B253" s="32">
        <v>412306</v>
      </c>
      <c r="C253" s="43">
        <v>1000</v>
      </c>
      <c r="D253" s="34">
        <v>3000</v>
      </c>
    </row>
    <row r="254" spans="1:4" ht="23.25">
      <c r="A254" s="35" t="s">
        <v>248</v>
      </c>
      <c r="B254" s="32">
        <v>412307</v>
      </c>
      <c r="C254" s="33">
        <v>500</v>
      </c>
      <c r="D254" s="34">
        <v>300</v>
      </c>
    </row>
    <row r="255" spans="1:4" ht="23.25">
      <c r="A255" s="35" t="s">
        <v>249</v>
      </c>
      <c r="B255" s="32">
        <v>412308</v>
      </c>
      <c r="C255" s="33">
        <v>500</v>
      </c>
      <c r="D255" s="34">
        <v>365</v>
      </c>
    </row>
    <row r="256" spans="1:4" ht="23.25">
      <c r="A256" s="35" t="s">
        <v>250</v>
      </c>
      <c r="B256" s="32">
        <v>412309</v>
      </c>
      <c r="C256" s="33"/>
      <c r="D256" s="34"/>
    </row>
    <row r="257" spans="1:4" ht="24" thickBot="1">
      <c r="A257" s="36" t="s">
        <v>39</v>
      </c>
      <c r="B257" s="32"/>
      <c r="C257" s="38">
        <f>SUM(C196:C256)</f>
        <v>128000</v>
      </c>
      <c r="D257" s="38">
        <f>SUM(D196:D256)</f>
        <v>106879.75</v>
      </c>
    </row>
    <row r="258" spans="1:4" ht="24" thickTop="1">
      <c r="A258" s="31" t="s">
        <v>53</v>
      </c>
      <c r="B258" s="32">
        <v>413000</v>
      </c>
      <c r="C258" s="33"/>
      <c r="D258" s="34"/>
    </row>
    <row r="259" spans="1:4" ht="23.25">
      <c r="A259" s="35" t="s">
        <v>54</v>
      </c>
      <c r="B259" s="32">
        <v>413001</v>
      </c>
      <c r="C259" s="33">
        <v>17500</v>
      </c>
      <c r="D259" s="34">
        <v>6600</v>
      </c>
    </row>
    <row r="260" spans="1:4" ht="23.25">
      <c r="A260" s="35" t="s">
        <v>55</v>
      </c>
      <c r="B260" s="32">
        <v>413002</v>
      </c>
      <c r="C260" s="33">
        <v>52500</v>
      </c>
      <c r="D260" s="34">
        <v>54550</v>
      </c>
    </row>
    <row r="261" spans="1:4" ht="23.25">
      <c r="A261" s="35" t="s">
        <v>56</v>
      </c>
      <c r="B261" s="32">
        <v>413003</v>
      </c>
      <c r="C261" s="33">
        <v>250000</v>
      </c>
      <c r="D261" s="34">
        <v>91269.69</v>
      </c>
    </row>
    <row r="262" spans="1:4" ht="23.25">
      <c r="A262" s="35" t="s">
        <v>57</v>
      </c>
      <c r="B262" s="32">
        <v>413004</v>
      </c>
      <c r="C262" s="33"/>
      <c r="D262" s="34"/>
    </row>
    <row r="263" spans="1:4" ht="23.25">
      <c r="A263" s="35" t="s">
        <v>58</v>
      </c>
      <c r="B263" s="32">
        <v>413005</v>
      </c>
      <c r="C263" s="33"/>
      <c r="D263" s="34"/>
    </row>
    <row r="264" spans="1:4" ht="23.25">
      <c r="A264" s="35" t="s">
        <v>251</v>
      </c>
      <c r="B264" s="32">
        <v>413999</v>
      </c>
      <c r="C264" s="33">
        <v>35000</v>
      </c>
      <c r="D264" s="33">
        <v>41957.24</v>
      </c>
    </row>
    <row r="265" spans="1:4" ht="24" thickBot="1">
      <c r="A265" s="36" t="s">
        <v>39</v>
      </c>
      <c r="B265" s="32"/>
      <c r="C265" s="38">
        <f>SUM(C259:C264)</f>
        <v>355000</v>
      </c>
      <c r="D265" s="38">
        <f>SUM(D259:D264)</f>
        <v>194376.93</v>
      </c>
    </row>
    <row r="266" spans="1:4" ht="24" thickTop="1">
      <c r="A266" s="31" t="s">
        <v>59</v>
      </c>
      <c r="B266" s="32">
        <v>414000</v>
      </c>
      <c r="C266" s="33"/>
      <c r="D266" s="34"/>
    </row>
    <row r="267" spans="1:4" ht="23.25">
      <c r="A267" s="35" t="s">
        <v>252</v>
      </c>
      <c r="B267" s="32">
        <v>414001</v>
      </c>
      <c r="C267" s="33"/>
      <c r="D267" s="34"/>
    </row>
    <row r="268" spans="1:4" ht="23.25">
      <c r="A268" s="35" t="s">
        <v>253</v>
      </c>
      <c r="B268" s="32">
        <v>414002</v>
      </c>
      <c r="C268" s="33"/>
      <c r="D268" s="34"/>
    </row>
    <row r="269" spans="1:4" ht="23.25">
      <c r="A269" s="35" t="s">
        <v>254</v>
      </c>
      <c r="B269" s="32">
        <v>414003</v>
      </c>
      <c r="C269" s="33"/>
      <c r="D269" s="34"/>
    </row>
    <row r="270" spans="1:4" ht="23.25">
      <c r="A270" s="35" t="s">
        <v>255</v>
      </c>
      <c r="B270" s="32">
        <v>414004</v>
      </c>
      <c r="C270" s="33"/>
      <c r="D270" s="34"/>
    </row>
    <row r="271" spans="1:4" ht="23.25">
      <c r="A271" s="35" t="s">
        <v>256</v>
      </c>
      <c r="B271" s="32"/>
      <c r="C271" s="33"/>
      <c r="D271" s="34"/>
    </row>
    <row r="272" spans="1:4" ht="23.25">
      <c r="A272" s="35" t="s">
        <v>257</v>
      </c>
      <c r="B272" s="32">
        <v>414005</v>
      </c>
      <c r="C272" s="33"/>
      <c r="D272" s="34"/>
    </row>
    <row r="273" spans="1:4" ht="23.25">
      <c r="A273" s="35" t="s">
        <v>258</v>
      </c>
      <c r="B273" s="32">
        <v>414006</v>
      </c>
      <c r="C273" s="33"/>
      <c r="D273" s="34"/>
    </row>
    <row r="274" spans="1:4" ht="23.25">
      <c r="A274" s="35" t="s">
        <v>259</v>
      </c>
      <c r="B274" s="32">
        <v>414999</v>
      </c>
      <c r="C274" s="33"/>
      <c r="D274" s="49"/>
    </row>
    <row r="275" spans="1:4" ht="24" thickBot="1">
      <c r="A275" s="36" t="s">
        <v>39</v>
      </c>
      <c r="B275" s="37"/>
      <c r="C275" s="45">
        <f>SUM(C267:C274)</f>
        <v>0</v>
      </c>
      <c r="D275" s="45">
        <f>SUM(D267:D274)</f>
        <v>0</v>
      </c>
    </row>
    <row r="276" spans="1:4" ht="24" thickTop="1">
      <c r="A276" s="31" t="s">
        <v>60</v>
      </c>
      <c r="B276" s="32">
        <v>415000</v>
      </c>
      <c r="C276" s="33"/>
      <c r="D276" s="34"/>
    </row>
    <row r="277" spans="1:4" ht="23.25">
      <c r="A277" s="35" t="s">
        <v>260</v>
      </c>
      <c r="B277" s="32">
        <v>415001</v>
      </c>
      <c r="C277" s="33"/>
      <c r="D277" s="34"/>
    </row>
    <row r="278" spans="1:4" ht="23.25">
      <c r="A278" s="35" t="s">
        <v>261</v>
      </c>
      <c r="B278" s="32">
        <v>415002</v>
      </c>
      <c r="C278" s="33"/>
      <c r="D278" s="34"/>
    </row>
    <row r="279" spans="1:4" ht="23.25">
      <c r="A279" s="35" t="s">
        <v>262</v>
      </c>
      <c r="B279" s="32">
        <v>415003</v>
      </c>
      <c r="C279" s="33"/>
      <c r="D279" s="34"/>
    </row>
    <row r="280" spans="1:4" ht="23.25">
      <c r="A280" s="46" t="s">
        <v>263</v>
      </c>
      <c r="B280" s="27">
        <v>415004</v>
      </c>
      <c r="C280" s="40">
        <v>50000</v>
      </c>
      <c r="D280" s="47">
        <v>68900</v>
      </c>
    </row>
    <row r="281" spans="1:4" ht="23.25">
      <c r="A281" s="214" t="s">
        <v>0</v>
      </c>
      <c r="B281" s="57" t="s">
        <v>42</v>
      </c>
      <c r="C281" s="283" t="s">
        <v>43</v>
      </c>
      <c r="D281" s="284"/>
    </row>
    <row r="282" spans="1:4" ht="23.25">
      <c r="A282" s="58"/>
      <c r="B282" s="51" t="s">
        <v>46</v>
      </c>
      <c r="C282" s="280"/>
      <c r="D282" s="282"/>
    </row>
    <row r="283" spans="1:4" ht="23.25">
      <c r="A283" s="35" t="s">
        <v>264</v>
      </c>
      <c r="B283" s="32">
        <v>415005</v>
      </c>
      <c r="C283" s="33"/>
      <c r="D283" s="34"/>
    </row>
    <row r="284" spans="1:4" ht="23.25">
      <c r="A284" s="35" t="s">
        <v>265</v>
      </c>
      <c r="B284" s="32">
        <v>415006</v>
      </c>
      <c r="C284" s="33">
        <v>100</v>
      </c>
      <c r="D284" s="33">
        <v>90</v>
      </c>
    </row>
    <row r="285" spans="1:4" ht="23.25">
      <c r="A285" s="35" t="s">
        <v>266</v>
      </c>
      <c r="B285" s="32">
        <v>415007</v>
      </c>
      <c r="C285" s="33"/>
      <c r="D285" s="33"/>
    </row>
    <row r="286" spans="1:4" ht="23.25">
      <c r="A286" s="35" t="s">
        <v>267</v>
      </c>
      <c r="B286" s="32">
        <v>415008</v>
      </c>
      <c r="C286" s="33"/>
      <c r="D286" s="34"/>
    </row>
    <row r="287" spans="1:4" ht="23.25">
      <c r="A287" s="35" t="s">
        <v>268</v>
      </c>
      <c r="B287" s="32">
        <v>415999</v>
      </c>
      <c r="C287" s="33">
        <v>8000</v>
      </c>
      <c r="D287" s="34">
        <v>15721</v>
      </c>
    </row>
    <row r="288" spans="1:4" ht="23.25">
      <c r="A288" s="35" t="s">
        <v>269</v>
      </c>
      <c r="B288" s="32"/>
      <c r="C288" s="33">
        <v>5000</v>
      </c>
      <c r="D288" s="33">
        <v>2800</v>
      </c>
    </row>
    <row r="289" spans="1:4" ht="24" thickBot="1">
      <c r="A289" s="36" t="s">
        <v>61</v>
      </c>
      <c r="B289" s="37"/>
      <c r="C289" s="38">
        <f>SUM(C280:C288)</f>
        <v>63100</v>
      </c>
      <c r="D289" s="38">
        <f>SUM(D280:D288)</f>
        <v>87511</v>
      </c>
    </row>
    <row r="290" spans="1:4" ht="24" thickTop="1">
      <c r="A290" s="31" t="s">
        <v>62</v>
      </c>
      <c r="B290" s="32">
        <v>416000</v>
      </c>
      <c r="C290" s="33"/>
      <c r="D290" s="34"/>
    </row>
    <row r="291" spans="1:4" ht="23.25">
      <c r="A291" s="35" t="s">
        <v>63</v>
      </c>
      <c r="B291" s="32">
        <v>416001</v>
      </c>
      <c r="C291" s="33"/>
      <c r="D291" s="34"/>
    </row>
    <row r="292" spans="1:4" ht="23.25">
      <c r="A292" s="35" t="s">
        <v>270</v>
      </c>
      <c r="B292" s="32">
        <v>416999</v>
      </c>
      <c r="C292" s="33"/>
      <c r="D292" s="48"/>
    </row>
    <row r="293" spans="1:4" ht="24" thickBot="1">
      <c r="A293" s="36" t="s">
        <v>39</v>
      </c>
      <c r="B293" s="37"/>
      <c r="C293" s="38">
        <f>SUM(C291:C292)</f>
        <v>0</v>
      </c>
      <c r="D293" s="39">
        <f>SUM(D291:D292)</f>
        <v>0</v>
      </c>
    </row>
    <row r="294" spans="1:4" ht="24" thickTop="1">
      <c r="A294" s="31" t="s">
        <v>64</v>
      </c>
      <c r="B294" s="32">
        <v>420000</v>
      </c>
      <c r="C294" s="33"/>
      <c r="D294" s="34"/>
    </row>
    <row r="295" spans="1:4" ht="23.25">
      <c r="A295" s="31" t="s">
        <v>65</v>
      </c>
      <c r="B295" s="32">
        <v>421000</v>
      </c>
      <c r="C295" s="33"/>
      <c r="D295" s="34"/>
    </row>
    <row r="296" spans="1:4" ht="23.25">
      <c r="A296" s="35" t="s">
        <v>66</v>
      </c>
      <c r="B296" s="32">
        <v>421001</v>
      </c>
      <c r="C296" s="33"/>
      <c r="D296" s="34"/>
    </row>
    <row r="297" spans="1:4" ht="23.25">
      <c r="A297" s="35" t="s">
        <v>271</v>
      </c>
      <c r="B297" s="32">
        <v>421002</v>
      </c>
      <c r="C297" s="33">
        <v>13200000</v>
      </c>
      <c r="D297" s="34">
        <v>11820451.88</v>
      </c>
    </row>
    <row r="298" spans="1:4" ht="23.25">
      <c r="A298" s="35" t="s">
        <v>272</v>
      </c>
      <c r="B298" s="32">
        <v>421003</v>
      </c>
      <c r="C298" s="33"/>
      <c r="D298" s="34"/>
    </row>
    <row r="299" spans="1:4" ht="23.25">
      <c r="A299" s="35" t="s">
        <v>273</v>
      </c>
      <c r="B299" s="32">
        <v>421004</v>
      </c>
      <c r="C299" s="33"/>
      <c r="D299" s="34"/>
    </row>
    <row r="300" spans="1:4" ht="23.25">
      <c r="A300" s="35" t="s">
        <v>274</v>
      </c>
      <c r="B300" s="32">
        <v>421005</v>
      </c>
      <c r="C300" s="33">
        <v>85000</v>
      </c>
      <c r="D300" s="34">
        <v>60511.39</v>
      </c>
    </row>
    <row r="301" spans="1:4" ht="23.25">
      <c r="A301" s="35" t="s">
        <v>275</v>
      </c>
      <c r="B301" s="32">
        <v>421006</v>
      </c>
      <c r="C301" s="33">
        <v>650000</v>
      </c>
      <c r="D301" s="34">
        <v>613146.13</v>
      </c>
    </row>
    <row r="302" spans="1:4" ht="23.25">
      <c r="A302" s="35" t="s">
        <v>276</v>
      </c>
      <c r="B302" s="32">
        <v>421007</v>
      </c>
      <c r="C302" s="33">
        <v>1000000</v>
      </c>
      <c r="D302" s="34">
        <v>997790.29</v>
      </c>
    </row>
    <row r="303" spans="1:4" ht="23.25">
      <c r="A303" s="35" t="s">
        <v>277</v>
      </c>
      <c r="B303" s="32">
        <v>421008</v>
      </c>
      <c r="C303" s="33"/>
      <c r="D303" s="34"/>
    </row>
    <row r="304" spans="1:4" ht="23.25">
      <c r="A304" s="35" t="s">
        <v>278</v>
      </c>
      <c r="B304" s="32">
        <v>421009</v>
      </c>
      <c r="C304" s="33"/>
      <c r="D304" s="34"/>
    </row>
    <row r="305" spans="1:4" ht="23.25">
      <c r="A305" s="35" t="s">
        <v>279</v>
      </c>
      <c r="B305" s="32">
        <v>421010</v>
      </c>
      <c r="C305" s="33"/>
      <c r="D305" s="34"/>
    </row>
    <row r="306" spans="1:4" ht="23.25">
      <c r="A306" s="35" t="s">
        <v>280</v>
      </c>
      <c r="B306" s="32">
        <v>421011</v>
      </c>
      <c r="C306" s="33"/>
      <c r="D306" s="34"/>
    </row>
    <row r="307" spans="1:4" ht="23.25">
      <c r="A307" s="35" t="s">
        <v>281</v>
      </c>
      <c r="B307" s="32">
        <v>421012</v>
      </c>
      <c r="C307" s="33">
        <v>20000</v>
      </c>
      <c r="D307" s="34">
        <v>15895.6</v>
      </c>
    </row>
    <row r="308" spans="1:4" ht="23.25">
      <c r="A308" s="35" t="s">
        <v>282</v>
      </c>
      <c r="B308" s="32">
        <v>421013</v>
      </c>
      <c r="C308" s="33">
        <v>60000</v>
      </c>
      <c r="D308" s="34">
        <v>32111.73</v>
      </c>
    </row>
    <row r="309" spans="1:4" ht="23.25">
      <c r="A309" s="35" t="s">
        <v>283</v>
      </c>
      <c r="B309" s="32">
        <v>421014</v>
      </c>
      <c r="C309" s="33"/>
      <c r="D309" s="34"/>
    </row>
    <row r="310" spans="1:4" ht="23.25">
      <c r="A310" s="35" t="s">
        <v>284</v>
      </c>
      <c r="B310" s="32">
        <v>421015</v>
      </c>
      <c r="C310" s="33">
        <v>185000</v>
      </c>
      <c r="D310" s="34">
        <v>131446</v>
      </c>
    </row>
    <row r="311" spans="1:4" ht="23.25">
      <c r="A311" s="35" t="s">
        <v>285</v>
      </c>
      <c r="B311" s="32"/>
      <c r="C311" s="33"/>
      <c r="D311" s="34"/>
    </row>
    <row r="312" spans="1:4" ht="23.25">
      <c r="A312" s="35" t="s">
        <v>286</v>
      </c>
      <c r="B312" s="32">
        <v>421016</v>
      </c>
      <c r="C312" s="33"/>
      <c r="D312" s="34"/>
    </row>
    <row r="313" spans="1:4" ht="23.25">
      <c r="A313" s="35" t="s">
        <v>287</v>
      </c>
      <c r="B313" s="32">
        <v>421017</v>
      </c>
      <c r="C313" s="33"/>
      <c r="D313" s="34"/>
    </row>
    <row r="314" spans="1:4" ht="23.25">
      <c r="A314" s="35" t="s">
        <v>288</v>
      </c>
      <c r="B314" s="32">
        <v>421999</v>
      </c>
      <c r="C314" s="33"/>
      <c r="D314" s="34"/>
    </row>
    <row r="315" spans="1:4" ht="24" thickBot="1">
      <c r="A315" s="50" t="s">
        <v>39</v>
      </c>
      <c r="B315" s="51"/>
      <c r="C315" s="38">
        <f>SUM(C297:C314)</f>
        <v>15200000</v>
      </c>
      <c r="D315" s="38">
        <f>SUM(D297:D314)</f>
        <v>13671353.020000001</v>
      </c>
    </row>
    <row r="316" spans="1:4" ht="24" thickTop="1">
      <c r="A316" s="214" t="s">
        <v>0</v>
      </c>
      <c r="B316" s="57" t="s">
        <v>42</v>
      </c>
      <c r="C316" s="279" t="s">
        <v>43</v>
      </c>
      <c r="D316" s="281" t="s">
        <v>45</v>
      </c>
    </row>
    <row r="317" spans="1:4" ht="23.25">
      <c r="A317" s="58"/>
      <c r="B317" s="51" t="s">
        <v>46</v>
      </c>
      <c r="C317" s="280"/>
      <c r="D317" s="282"/>
    </row>
    <row r="318" spans="1:4" ht="23.25">
      <c r="A318" s="31" t="s">
        <v>67</v>
      </c>
      <c r="B318" s="32">
        <v>430000</v>
      </c>
      <c r="C318" s="33"/>
      <c r="D318" s="34"/>
    </row>
    <row r="319" spans="1:4" ht="23.25">
      <c r="A319" s="31" t="s">
        <v>289</v>
      </c>
      <c r="B319" s="32">
        <v>431000</v>
      </c>
      <c r="C319" s="33"/>
      <c r="D319" s="34"/>
    </row>
    <row r="320" spans="1:4" ht="23.25">
      <c r="A320" s="35" t="s">
        <v>290</v>
      </c>
      <c r="B320" s="32">
        <v>431001</v>
      </c>
      <c r="C320" s="33"/>
      <c r="D320" s="34"/>
    </row>
    <row r="321" spans="1:4" ht="23.25">
      <c r="A321" s="35" t="s">
        <v>291</v>
      </c>
      <c r="B321" s="32">
        <v>431002</v>
      </c>
      <c r="C321" s="33">
        <v>13275000</v>
      </c>
      <c r="D321" s="34">
        <v>9850985</v>
      </c>
    </row>
    <row r="322" spans="1:4" ht="23.25">
      <c r="A322" s="35" t="s">
        <v>292</v>
      </c>
      <c r="B322" s="32"/>
      <c r="C322" s="33"/>
      <c r="D322" s="34"/>
    </row>
    <row r="323" spans="1:4" ht="24" thickBot="1">
      <c r="A323" s="36" t="s">
        <v>39</v>
      </c>
      <c r="B323" s="37"/>
      <c r="C323" s="38">
        <f>SUM(C321:C322)</f>
        <v>13275000</v>
      </c>
      <c r="D323" s="38">
        <f>SUM(D321:D322)</f>
        <v>9850985</v>
      </c>
    </row>
    <row r="324" spans="1:4" ht="24" thickTop="1">
      <c r="A324" s="31" t="s">
        <v>293</v>
      </c>
      <c r="B324" s="32">
        <v>440000</v>
      </c>
      <c r="C324" s="33" t="s">
        <v>8</v>
      </c>
      <c r="D324" s="34"/>
    </row>
    <row r="325" spans="1:4" ht="23.25">
      <c r="A325" s="31" t="s">
        <v>294</v>
      </c>
      <c r="B325" s="32">
        <v>441000</v>
      </c>
      <c r="C325" s="33"/>
      <c r="D325" s="34"/>
    </row>
    <row r="326" spans="1:4" ht="23.25">
      <c r="A326" s="35" t="s">
        <v>295</v>
      </c>
      <c r="B326" s="32">
        <v>441001</v>
      </c>
      <c r="C326" s="33"/>
      <c r="D326" s="34">
        <f>8157896+313000+68000</f>
        <v>8538896</v>
      </c>
    </row>
    <row r="327" spans="1:4" ht="23.25">
      <c r="A327" s="35" t="s">
        <v>296</v>
      </c>
      <c r="B327" s="32"/>
      <c r="C327" s="33"/>
      <c r="D327" s="34"/>
    </row>
    <row r="328" spans="1:4" ht="23.25">
      <c r="A328" s="35" t="s">
        <v>297</v>
      </c>
      <c r="B328" s="32">
        <v>441002</v>
      </c>
      <c r="C328" s="33"/>
      <c r="D328" s="34"/>
    </row>
    <row r="329" spans="1:4" ht="24" thickBot="1">
      <c r="A329" s="36" t="s">
        <v>39</v>
      </c>
      <c r="B329" s="37"/>
      <c r="C329" s="38"/>
      <c r="D329" s="38">
        <f>SUM(D326:D328)</f>
        <v>8538896</v>
      </c>
    </row>
    <row r="330" spans="1:4" ht="24.75" thickBot="1" thickTop="1">
      <c r="A330" s="50" t="s">
        <v>68</v>
      </c>
      <c r="B330" s="55"/>
      <c r="C330" s="56">
        <f>C191+C257+C265+C289+C315+C323</f>
        <v>29246100</v>
      </c>
      <c r="D330" s="56">
        <f>D191+D257+D265+D289+D315+D323+D329</f>
        <v>32792598.96</v>
      </c>
    </row>
    <row r="331" ht="24" thickTop="1"/>
    <row r="351" spans="1:4" ht="23.25">
      <c r="A351" s="285" t="s">
        <v>40</v>
      </c>
      <c r="B351" s="285"/>
      <c r="C351" s="285"/>
      <c r="D351" s="285"/>
    </row>
    <row r="352" spans="1:4" ht="23.25">
      <c r="A352" s="286" t="s">
        <v>24</v>
      </c>
      <c r="B352" s="286"/>
      <c r="C352" s="286"/>
      <c r="D352" s="286"/>
    </row>
    <row r="353" spans="1:4" ht="23.25">
      <c r="A353" s="286" t="s">
        <v>41</v>
      </c>
      <c r="B353" s="286"/>
      <c r="C353" s="286"/>
      <c r="D353" s="286"/>
    </row>
    <row r="354" spans="1:4" ht="23.25">
      <c r="A354" s="287" t="s">
        <v>333</v>
      </c>
      <c r="B354" s="288"/>
      <c r="C354" s="288"/>
      <c r="D354" s="288"/>
    </row>
    <row r="355" spans="1:4" ht="23.25">
      <c r="A355" s="225" t="s">
        <v>0</v>
      </c>
      <c r="B355" s="57" t="s">
        <v>42</v>
      </c>
      <c r="C355" s="283" t="s">
        <v>43</v>
      </c>
      <c r="D355" s="284" t="s">
        <v>45</v>
      </c>
    </row>
    <row r="356" spans="1:4" ht="23.25">
      <c r="A356" s="58"/>
      <c r="B356" s="51" t="s">
        <v>46</v>
      </c>
      <c r="C356" s="280"/>
      <c r="D356" s="282"/>
    </row>
    <row r="357" spans="1:4" ht="23.25">
      <c r="A357" s="28" t="s">
        <v>47</v>
      </c>
      <c r="B357" s="26">
        <v>410000</v>
      </c>
      <c r="C357" s="29"/>
      <c r="D357" s="30"/>
    </row>
    <row r="358" spans="1:4" ht="23.25">
      <c r="A358" s="31" t="s">
        <v>48</v>
      </c>
      <c r="B358" s="32">
        <v>411000</v>
      </c>
      <c r="D358" s="34"/>
    </row>
    <row r="359" spans="1:4" ht="23.25">
      <c r="A359" s="35" t="s">
        <v>49</v>
      </c>
      <c r="B359" s="32">
        <v>411001</v>
      </c>
      <c r="C359" s="33">
        <v>175000</v>
      </c>
      <c r="D359" s="34">
        <v>274994.26</v>
      </c>
    </row>
    <row r="360" spans="1:4" ht="23.25">
      <c r="A360" s="35" t="s">
        <v>50</v>
      </c>
      <c r="B360" s="32">
        <v>411002</v>
      </c>
      <c r="C360" s="33">
        <v>5000</v>
      </c>
      <c r="D360" s="34">
        <v>4602.95</v>
      </c>
    </row>
    <row r="361" spans="1:4" ht="23.25">
      <c r="A361" s="35" t="s">
        <v>51</v>
      </c>
      <c r="B361" s="32">
        <v>411003</v>
      </c>
      <c r="C361" s="33">
        <v>45000</v>
      </c>
      <c r="D361" s="34">
        <v>63198.6</v>
      </c>
    </row>
    <row r="362" spans="1:4" ht="23.25">
      <c r="A362" s="35" t="s">
        <v>52</v>
      </c>
      <c r="B362" s="32">
        <v>411004</v>
      </c>
      <c r="C362" s="33"/>
      <c r="D362" s="34"/>
    </row>
    <row r="363" spans="1:4" ht="23.25">
      <c r="A363" s="35" t="s">
        <v>187</v>
      </c>
      <c r="B363" s="32">
        <v>411005</v>
      </c>
      <c r="C363" s="33"/>
      <c r="D363" s="34"/>
    </row>
    <row r="364" spans="1:4" ht="23.25">
      <c r="A364" s="35" t="s">
        <v>188</v>
      </c>
      <c r="B364" s="32">
        <v>411006</v>
      </c>
      <c r="C364" s="33"/>
      <c r="D364" s="34"/>
    </row>
    <row r="365" spans="1:4" ht="23.25">
      <c r="A365" s="35" t="s">
        <v>189</v>
      </c>
      <c r="B365" s="32">
        <v>411007</v>
      </c>
      <c r="C365" s="33"/>
      <c r="D365" s="34"/>
    </row>
    <row r="366" spans="1:4" ht="24" thickBot="1">
      <c r="A366" s="36" t="s">
        <v>39</v>
      </c>
      <c r="B366" s="37"/>
      <c r="C366" s="38">
        <f>SUM(C359:C365)</f>
        <v>225000</v>
      </c>
      <c r="D366" s="38">
        <f>SUM(D359:D365)</f>
        <v>342795.81</v>
      </c>
    </row>
    <row r="367" spans="1:4" ht="24" thickTop="1">
      <c r="A367" s="31" t="s">
        <v>190</v>
      </c>
      <c r="B367" s="32">
        <v>412000</v>
      </c>
      <c r="C367" s="33"/>
      <c r="D367" s="34"/>
    </row>
    <row r="368" spans="1:4" ht="23.25">
      <c r="A368" s="35" t="s">
        <v>329</v>
      </c>
      <c r="B368" s="32">
        <v>412101</v>
      </c>
      <c r="C368" s="33"/>
      <c r="D368" s="34"/>
    </row>
    <row r="369" spans="1:4" ht="23.25">
      <c r="A369" s="35" t="s">
        <v>192</v>
      </c>
      <c r="B369" s="32">
        <v>412102</v>
      </c>
      <c r="C369" s="33"/>
      <c r="D369" s="34"/>
    </row>
    <row r="370" spans="1:4" ht="23.25">
      <c r="A370" s="35" t="s">
        <v>193</v>
      </c>
      <c r="B370" s="32">
        <v>412103</v>
      </c>
      <c r="C370" s="33"/>
      <c r="D370" s="34"/>
    </row>
    <row r="371" spans="1:4" ht="23.25">
      <c r="A371" s="35" t="s">
        <v>194</v>
      </c>
      <c r="B371" s="32">
        <v>412104</v>
      </c>
      <c r="C371" s="33">
        <v>1000</v>
      </c>
      <c r="D371" s="34">
        <v>2480</v>
      </c>
    </row>
    <row r="372" spans="1:4" ht="23.25">
      <c r="A372" s="35" t="s">
        <v>195</v>
      </c>
      <c r="B372" s="32">
        <v>412105</v>
      </c>
      <c r="C372" s="33"/>
      <c r="D372" s="34"/>
    </row>
    <row r="373" spans="1:4" ht="23.25">
      <c r="A373" s="35" t="s">
        <v>196</v>
      </c>
      <c r="B373" s="32">
        <v>412106</v>
      </c>
      <c r="C373" s="33">
        <v>4000</v>
      </c>
      <c r="D373" s="34">
        <v>739.75</v>
      </c>
    </row>
    <row r="374" spans="1:4" ht="23.25">
      <c r="A374" s="35" t="s">
        <v>197</v>
      </c>
      <c r="B374" s="32">
        <v>412107</v>
      </c>
      <c r="C374" s="33">
        <v>58500</v>
      </c>
      <c r="D374" s="34">
        <v>49725</v>
      </c>
    </row>
    <row r="375" spans="1:4" ht="23.25">
      <c r="A375" s="35" t="s">
        <v>198</v>
      </c>
      <c r="B375" s="32">
        <v>412108</v>
      </c>
      <c r="C375" s="33"/>
      <c r="D375" s="34"/>
    </row>
    <row r="376" spans="1:4" ht="23.25">
      <c r="A376" s="35" t="s">
        <v>327</v>
      </c>
      <c r="B376" s="32">
        <v>412109</v>
      </c>
      <c r="C376" s="33">
        <v>9000</v>
      </c>
      <c r="D376" s="34">
        <v>8500</v>
      </c>
    </row>
    <row r="377" spans="1:4" ht="23.25">
      <c r="A377" s="157" t="s">
        <v>200</v>
      </c>
      <c r="B377" s="32"/>
      <c r="C377" s="33"/>
      <c r="D377" s="34"/>
    </row>
    <row r="378" spans="1:4" ht="23.25">
      <c r="A378" s="35" t="s">
        <v>201</v>
      </c>
      <c r="B378" s="32">
        <v>412110</v>
      </c>
      <c r="C378" s="33"/>
      <c r="D378" s="34"/>
    </row>
    <row r="379" spans="1:4" ht="23.25">
      <c r="A379" s="35" t="s">
        <v>202</v>
      </c>
      <c r="B379" s="32">
        <v>412111</v>
      </c>
      <c r="C379" s="33"/>
      <c r="D379" s="34"/>
    </row>
    <row r="380" spans="1:4" ht="23.25">
      <c r="A380" s="35" t="s">
        <v>203</v>
      </c>
      <c r="B380" s="32"/>
      <c r="C380" s="33"/>
      <c r="D380" s="34"/>
    </row>
    <row r="381" spans="1:4" ht="23.25">
      <c r="A381" s="35" t="s">
        <v>204</v>
      </c>
      <c r="B381" s="32">
        <v>412112</v>
      </c>
      <c r="C381" s="33">
        <v>1000</v>
      </c>
      <c r="D381" s="34">
        <v>460</v>
      </c>
    </row>
    <row r="382" spans="1:4" ht="23.25">
      <c r="A382" s="35" t="s">
        <v>205</v>
      </c>
      <c r="B382" s="32">
        <v>412113</v>
      </c>
      <c r="C382" s="33"/>
      <c r="D382" s="34"/>
    </row>
    <row r="383" spans="1:4" ht="23.25">
      <c r="A383" s="35" t="s">
        <v>206</v>
      </c>
      <c r="B383" s="32">
        <v>412114</v>
      </c>
      <c r="C383" s="33"/>
      <c r="D383" s="34"/>
    </row>
    <row r="384" spans="1:4" ht="23.25">
      <c r="A384" s="35" t="s">
        <v>207</v>
      </c>
      <c r="B384" s="32">
        <v>412115</v>
      </c>
      <c r="C384" s="33"/>
      <c r="D384" s="34"/>
    </row>
    <row r="385" spans="1:4" ht="23.25">
      <c r="A385" s="46" t="s">
        <v>208</v>
      </c>
      <c r="B385" s="27">
        <v>412116</v>
      </c>
      <c r="C385" s="40"/>
      <c r="D385" s="47"/>
    </row>
    <row r="386" spans="1:4" ht="23.25">
      <c r="A386" s="225" t="s">
        <v>0</v>
      </c>
      <c r="B386" s="57" t="s">
        <v>42</v>
      </c>
      <c r="C386" s="283" t="s">
        <v>43</v>
      </c>
      <c r="D386" s="284" t="s">
        <v>45</v>
      </c>
    </row>
    <row r="387" spans="1:4" ht="23.25">
      <c r="A387" s="58"/>
      <c r="B387" s="51" t="s">
        <v>46</v>
      </c>
      <c r="C387" s="280"/>
      <c r="D387" s="282"/>
    </row>
    <row r="388" spans="1:4" ht="23.25">
      <c r="A388" s="9" t="s">
        <v>209</v>
      </c>
      <c r="B388" s="32">
        <v>412117</v>
      </c>
      <c r="C388" s="41"/>
      <c r="D388" s="30"/>
    </row>
    <row r="389" spans="1:4" ht="23.25">
      <c r="A389" s="42" t="s">
        <v>210</v>
      </c>
      <c r="B389" s="32">
        <v>412118</v>
      </c>
      <c r="C389" s="43"/>
      <c r="D389" s="34"/>
    </row>
    <row r="390" spans="1:4" ht="23.25">
      <c r="A390" s="42" t="s">
        <v>212</v>
      </c>
      <c r="B390" s="32"/>
      <c r="C390" s="43"/>
      <c r="D390" s="34"/>
    </row>
    <row r="391" spans="1:4" ht="23.25">
      <c r="A391" s="42" t="s">
        <v>211</v>
      </c>
      <c r="B391" s="32">
        <v>412119</v>
      </c>
      <c r="C391" s="43"/>
      <c r="D391" s="34"/>
    </row>
    <row r="392" spans="1:4" ht="23.25">
      <c r="A392" s="42" t="s">
        <v>213</v>
      </c>
      <c r="B392" s="32"/>
      <c r="C392" s="43"/>
      <c r="D392" s="34"/>
    </row>
    <row r="393" spans="1:4" ht="23.25">
      <c r="A393" s="42" t="s">
        <v>214</v>
      </c>
      <c r="B393" s="32">
        <v>412120</v>
      </c>
      <c r="C393" s="43"/>
      <c r="D393" s="34"/>
    </row>
    <row r="394" spans="1:4" ht="23.25">
      <c r="A394" s="42" t="s">
        <v>215</v>
      </c>
      <c r="B394" s="32">
        <v>412121</v>
      </c>
      <c r="C394" s="43"/>
      <c r="D394" s="34"/>
    </row>
    <row r="395" spans="1:4" ht="23.25">
      <c r="A395" s="42" t="s">
        <v>216</v>
      </c>
      <c r="B395" s="32">
        <v>412122</v>
      </c>
      <c r="C395" s="43"/>
      <c r="D395" s="34"/>
    </row>
    <row r="396" spans="1:4" ht="23.25">
      <c r="A396" s="42" t="s">
        <v>217</v>
      </c>
      <c r="B396" s="32">
        <v>412123</v>
      </c>
      <c r="C396" s="43"/>
      <c r="D396" s="34"/>
    </row>
    <row r="397" spans="1:4" ht="23.25">
      <c r="A397" s="42" t="s">
        <v>218</v>
      </c>
      <c r="B397" s="32">
        <v>412124</v>
      </c>
      <c r="C397" s="43"/>
      <c r="D397" s="34"/>
    </row>
    <row r="398" spans="1:4" ht="23.25">
      <c r="A398" s="42" t="s">
        <v>219</v>
      </c>
      <c r="B398" s="32">
        <v>412125</v>
      </c>
      <c r="C398" s="43"/>
      <c r="D398" s="34"/>
    </row>
    <row r="399" spans="1:4" ht="23.25">
      <c r="A399" s="42" t="s">
        <v>220</v>
      </c>
      <c r="B399" s="32"/>
      <c r="C399" s="43"/>
      <c r="D399" s="34"/>
    </row>
    <row r="400" spans="1:4" ht="23.25">
      <c r="A400" s="42" t="s">
        <v>221</v>
      </c>
      <c r="B400" s="32">
        <v>412126</v>
      </c>
      <c r="C400" s="43"/>
      <c r="D400" s="34"/>
    </row>
    <row r="401" spans="1:4" ht="23.25">
      <c r="A401" s="42" t="s">
        <v>222</v>
      </c>
      <c r="B401" s="32">
        <v>412127</v>
      </c>
      <c r="C401" s="43"/>
      <c r="D401" s="34"/>
    </row>
    <row r="402" spans="1:4" ht="23.25">
      <c r="A402" s="42" t="s">
        <v>223</v>
      </c>
      <c r="B402" s="32">
        <v>412128</v>
      </c>
      <c r="C402" s="43">
        <v>500</v>
      </c>
      <c r="D402" s="34">
        <v>340</v>
      </c>
    </row>
    <row r="403" spans="1:4" ht="23.25">
      <c r="A403" s="42" t="s">
        <v>224</v>
      </c>
      <c r="B403" s="32">
        <v>412129</v>
      </c>
      <c r="C403" s="43"/>
      <c r="D403" s="34"/>
    </row>
    <row r="404" spans="1:4" ht="23.25">
      <c r="A404" s="42" t="s">
        <v>225</v>
      </c>
      <c r="B404" s="32">
        <v>412130</v>
      </c>
      <c r="C404" s="43"/>
      <c r="D404" s="34"/>
    </row>
    <row r="405" spans="1:4" ht="23.25">
      <c r="A405" s="42" t="s">
        <v>226</v>
      </c>
      <c r="B405" s="32">
        <v>412199</v>
      </c>
      <c r="C405" s="43"/>
      <c r="D405" s="34"/>
    </row>
    <row r="406" spans="1:4" ht="23.25">
      <c r="A406" s="42" t="s">
        <v>227</v>
      </c>
      <c r="B406" s="32">
        <v>4121201</v>
      </c>
      <c r="C406" s="43"/>
      <c r="D406" s="34"/>
    </row>
    <row r="407" spans="1:4" ht="23.25">
      <c r="A407" s="44" t="s">
        <v>228</v>
      </c>
      <c r="B407" s="32">
        <v>4121202</v>
      </c>
      <c r="C407" s="43">
        <v>7000</v>
      </c>
      <c r="D407" s="34">
        <v>14090</v>
      </c>
    </row>
    <row r="408" spans="1:4" ht="23.25">
      <c r="A408" s="44" t="s">
        <v>229</v>
      </c>
      <c r="B408" s="32">
        <v>4121203</v>
      </c>
      <c r="C408" s="43"/>
      <c r="D408" s="34"/>
    </row>
    <row r="409" spans="1:4" ht="23.25">
      <c r="A409" s="44" t="s">
        <v>230</v>
      </c>
      <c r="B409" s="32">
        <v>4121204</v>
      </c>
      <c r="C409" s="43"/>
      <c r="D409" s="34"/>
    </row>
    <row r="410" spans="1:4" ht="23.25">
      <c r="A410" s="44" t="s">
        <v>231</v>
      </c>
      <c r="B410" s="32"/>
      <c r="C410" s="43"/>
      <c r="D410" s="34"/>
    </row>
    <row r="411" spans="1:4" ht="23.25">
      <c r="A411" s="44" t="s">
        <v>232</v>
      </c>
      <c r="B411" s="32">
        <v>412205</v>
      </c>
      <c r="C411" s="43"/>
      <c r="D411" s="34"/>
    </row>
    <row r="412" spans="1:4" ht="23.25">
      <c r="A412" s="44" t="s">
        <v>233</v>
      </c>
      <c r="B412" s="32">
        <v>412206</v>
      </c>
      <c r="C412" s="43"/>
      <c r="D412" s="34"/>
    </row>
    <row r="413" spans="1:4" ht="23.25">
      <c r="A413" s="44" t="s">
        <v>234</v>
      </c>
      <c r="B413" s="32">
        <v>412207</v>
      </c>
      <c r="C413" s="43"/>
      <c r="D413" s="34"/>
    </row>
    <row r="414" spans="1:4" ht="23.25">
      <c r="A414" s="44" t="s">
        <v>235</v>
      </c>
      <c r="B414" s="32">
        <v>412208</v>
      </c>
      <c r="C414" s="43"/>
      <c r="D414" s="34"/>
    </row>
    <row r="415" spans="1:4" ht="23.25">
      <c r="A415" s="44" t="s">
        <v>236</v>
      </c>
      <c r="B415" s="32">
        <v>412209</v>
      </c>
      <c r="C415" s="43"/>
      <c r="D415" s="34"/>
    </row>
    <row r="416" spans="1:4" ht="23.25">
      <c r="A416" s="44" t="s">
        <v>237</v>
      </c>
      <c r="B416" s="32">
        <v>412210</v>
      </c>
      <c r="C416" s="43">
        <v>10000</v>
      </c>
      <c r="D416" s="34"/>
    </row>
    <row r="417" spans="1:4" ht="23.25">
      <c r="A417" s="44" t="s">
        <v>238</v>
      </c>
      <c r="B417" s="32">
        <v>412211</v>
      </c>
      <c r="C417" s="43"/>
      <c r="D417" s="34"/>
    </row>
    <row r="418" spans="1:4" ht="23.25">
      <c r="A418" s="44" t="s">
        <v>239</v>
      </c>
      <c r="B418" s="32">
        <v>412299</v>
      </c>
      <c r="C418" s="43"/>
      <c r="D418" s="34"/>
    </row>
    <row r="419" spans="1:4" ht="23.25">
      <c r="A419" s="44" t="s">
        <v>240</v>
      </c>
      <c r="B419" s="32">
        <v>412301</v>
      </c>
      <c r="C419" s="43">
        <v>2000</v>
      </c>
      <c r="D419" s="34">
        <v>4000</v>
      </c>
    </row>
    <row r="420" spans="1:4" ht="23.25">
      <c r="A420" s="215" t="s">
        <v>241</v>
      </c>
      <c r="B420" s="27">
        <v>412302</v>
      </c>
      <c r="C420" s="216"/>
      <c r="D420" s="47"/>
    </row>
    <row r="421" spans="1:4" ht="23.25">
      <c r="A421" s="225" t="s">
        <v>0</v>
      </c>
      <c r="B421" s="57" t="s">
        <v>42</v>
      </c>
      <c r="C421" s="283" t="s">
        <v>43</v>
      </c>
      <c r="D421" s="284" t="s">
        <v>45</v>
      </c>
    </row>
    <row r="422" spans="1:4" ht="23.25">
      <c r="A422" s="58"/>
      <c r="B422" s="51" t="s">
        <v>46</v>
      </c>
      <c r="C422" s="280"/>
      <c r="D422" s="282"/>
    </row>
    <row r="423" spans="1:4" ht="23.25">
      <c r="A423" s="44" t="s">
        <v>242</v>
      </c>
      <c r="B423" s="32">
        <v>412303</v>
      </c>
      <c r="C423" s="43">
        <v>21000</v>
      </c>
      <c r="D423" s="34">
        <v>18300</v>
      </c>
    </row>
    <row r="424" spans="1:4" ht="23.25">
      <c r="A424" s="44" t="s">
        <v>243</v>
      </c>
      <c r="B424" s="32"/>
      <c r="C424" s="43"/>
      <c r="D424" s="34"/>
    </row>
    <row r="425" spans="1:4" ht="23.25">
      <c r="A425" s="35" t="s">
        <v>244</v>
      </c>
      <c r="B425" s="32">
        <v>412304</v>
      </c>
      <c r="C425" s="43">
        <v>2000</v>
      </c>
      <c r="D425" s="34">
        <v>500</v>
      </c>
    </row>
    <row r="426" spans="1:4" ht="23.25">
      <c r="A426" s="44" t="s">
        <v>245</v>
      </c>
      <c r="B426" s="32"/>
      <c r="C426" s="43"/>
      <c r="D426" s="34"/>
    </row>
    <row r="427" spans="1:4" ht="23.25">
      <c r="A427" s="35" t="s">
        <v>246</v>
      </c>
      <c r="B427" s="32">
        <v>412305</v>
      </c>
      <c r="C427" s="33">
        <v>10000</v>
      </c>
      <c r="D427" s="34">
        <v>11900</v>
      </c>
    </row>
    <row r="428" spans="1:4" ht="23.25">
      <c r="A428" s="44" t="s">
        <v>247</v>
      </c>
      <c r="B428" s="32">
        <v>412306</v>
      </c>
      <c r="C428" s="43">
        <v>1000</v>
      </c>
      <c r="D428" s="34">
        <v>3000</v>
      </c>
    </row>
    <row r="429" spans="1:4" ht="23.25">
      <c r="A429" s="35" t="s">
        <v>248</v>
      </c>
      <c r="B429" s="32">
        <v>412307</v>
      </c>
      <c r="C429" s="33">
        <v>500</v>
      </c>
      <c r="D429" s="34">
        <v>300</v>
      </c>
    </row>
    <row r="430" spans="1:4" ht="23.25">
      <c r="A430" s="35" t="s">
        <v>249</v>
      </c>
      <c r="B430" s="32">
        <v>412308</v>
      </c>
      <c r="C430" s="33">
        <v>500</v>
      </c>
      <c r="D430" s="34">
        <v>365</v>
      </c>
    </row>
    <row r="431" spans="1:4" ht="23.25">
      <c r="A431" s="35" t="s">
        <v>250</v>
      </c>
      <c r="B431" s="32">
        <v>412309</v>
      </c>
      <c r="C431" s="33"/>
      <c r="D431" s="34"/>
    </row>
    <row r="432" spans="1:4" ht="24" thickBot="1">
      <c r="A432" s="36" t="s">
        <v>39</v>
      </c>
      <c r="B432" s="32"/>
      <c r="C432" s="38">
        <f>SUM(C371:C431)</f>
        <v>128000</v>
      </c>
      <c r="D432" s="38">
        <f>SUM(D371:D431)</f>
        <v>114699.75</v>
      </c>
    </row>
    <row r="433" spans="1:4" ht="24" thickTop="1">
      <c r="A433" s="31" t="s">
        <v>53</v>
      </c>
      <c r="B433" s="32">
        <v>413000</v>
      </c>
      <c r="C433" s="33"/>
      <c r="D433" s="34"/>
    </row>
    <row r="434" spans="1:4" ht="23.25">
      <c r="A434" s="35" t="s">
        <v>54</v>
      </c>
      <c r="B434" s="32">
        <v>413001</v>
      </c>
      <c r="C434" s="33">
        <v>17500</v>
      </c>
      <c r="D434" s="34">
        <v>6600</v>
      </c>
    </row>
    <row r="435" spans="1:4" ht="23.25">
      <c r="A435" s="35" t="s">
        <v>55</v>
      </c>
      <c r="B435" s="32">
        <v>413002</v>
      </c>
      <c r="C435" s="33">
        <v>52500</v>
      </c>
      <c r="D435" s="34">
        <v>57950</v>
      </c>
    </row>
    <row r="436" spans="1:4" ht="23.25">
      <c r="A436" s="35" t="s">
        <v>56</v>
      </c>
      <c r="B436" s="32">
        <v>413003</v>
      </c>
      <c r="C436" s="33">
        <v>250000</v>
      </c>
      <c r="D436" s="34">
        <v>183778.47</v>
      </c>
    </row>
    <row r="437" spans="1:4" ht="23.25">
      <c r="A437" s="35" t="s">
        <v>57</v>
      </c>
      <c r="B437" s="32">
        <v>413004</v>
      </c>
      <c r="C437" s="33"/>
      <c r="D437" s="34"/>
    </row>
    <row r="438" spans="1:4" ht="23.25">
      <c r="A438" s="35" t="s">
        <v>58</v>
      </c>
      <c r="B438" s="32">
        <v>413005</v>
      </c>
      <c r="C438" s="33"/>
      <c r="D438" s="34"/>
    </row>
    <row r="439" spans="1:4" ht="23.25">
      <c r="A439" s="35" t="s">
        <v>251</v>
      </c>
      <c r="B439" s="32">
        <v>413999</v>
      </c>
      <c r="C439" s="33">
        <v>35000</v>
      </c>
      <c r="D439" s="33">
        <v>41957.24</v>
      </c>
    </row>
    <row r="440" spans="1:4" ht="24" thickBot="1">
      <c r="A440" s="36" t="s">
        <v>39</v>
      </c>
      <c r="B440" s="32"/>
      <c r="C440" s="38">
        <f>SUM(C434:C439)</f>
        <v>355000</v>
      </c>
      <c r="D440" s="38">
        <f>SUM(D434:D439)</f>
        <v>290285.71</v>
      </c>
    </row>
    <row r="441" spans="1:4" ht="24" thickTop="1">
      <c r="A441" s="31" t="s">
        <v>59</v>
      </c>
      <c r="B441" s="32">
        <v>414000</v>
      </c>
      <c r="C441" s="33"/>
      <c r="D441" s="34"/>
    </row>
    <row r="442" spans="1:4" ht="23.25">
      <c r="A442" s="35" t="s">
        <v>252</v>
      </c>
      <c r="B442" s="32">
        <v>414001</v>
      </c>
      <c r="C442" s="33"/>
      <c r="D442" s="34"/>
    </row>
    <row r="443" spans="1:4" ht="23.25">
      <c r="A443" s="35" t="s">
        <v>253</v>
      </c>
      <c r="B443" s="32">
        <v>414002</v>
      </c>
      <c r="C443" s="33"/>
      <c r="D443" s="34"/>
    </row>
    <row r="444" spans="1:4" ht="23.25">
      <c r="A444" s="35" t="s">
        <v>254</v>
      </c>
      <c r="B444" s="32">
        <v>414003</v>
      </c>
      <c r="C444" s="33"/>
      <c r="D444" s="34"/>
    </row>
    <row r="445" spans="1:4" ht="23.25">
      <c r="A445" s="35" t="s">
        <v>255</v>
      </c>
      <c r="B445" s="32">
        <v>414004</v>
      </c>
      <c r="C445" s="33"/>
      <c r="D445" s="34"/>
    </row>
    <row r="446" spans="1:4" ht="23.25">
      <c r="A446" s="35" t="s">
        <v>256</v>
      </c>
      <c r="B446" s="32"/>
      <c r="C446" s="33"/>
      <c r="D446" s="34"/>
    </row>
    <row r="447" spans="1:4" ht="23.25">
      <c r="A447" s="35" t="s">
        <v>257</v>
      </c>
      <c r="B447" s="32">
        <v>414005</v>
      </c>
      <c r="C447" s="33"/>
      <c r="D447" s="34"/>
    </row>
    <row r="448" spans="1:4" ht="23.25">
      <c r="A448" s="35" t="s">
        <v>258</v>
      </c>
      <c r="B448" s="32">
        <v>414006</v>
      </c>
      <c r="C448" s="33"/>
      <c r="D448" s="34"/>
    </row>
    <row r="449" spans="1:4" ht="23.25">
      <c r="A449" s="35" t="s">
        <v>259</v>
      </c>
      <c r="B449" s="32">
        <v>414999</v>
      </c>
      <c r="C449" s="33"/>
      <c r="D449" s="49"/>
    </row>
    <row r="450" spans="1:4" ht="24" thickBot="1">
      <c r="A450" s="36" t="s">
        <v>39</v>
      </c>
      <c r="B450" s="37"/>
      <c r="C450" s="45">
        <f>SUM(C442:C449)</f>
        <v>0</v>
      </c>
      <c r="D450" s="45">
        <f>SUM(D442:D449)</f>
        <v>0</v>
      </c>
    </row>
    <row r="451" spans="1:4" ht="24" thickTop="1">
      <c r="A451" s="31" t="s">
        <v>60</v>
      </c>
      <c r="B451" s="32">
        <v>415000</v>
      </c>
      <c r="C451" s="33"/>
      <c r="D451" s="34"/>
    </row>
    <row r="452" spans="1:4" ht="23.25">
      <c r="A452" s="35" t="s">
        <v>260</v>
      </c>
      <c r="B452" s="32">
        <v>415001</v>
      </c>
      <c r="C452" s="33"/>
      <c r="D452" s="34"/>
    </row>
    <row r="453" spans="1:4" ht="23.25">
      <c r="A453" s="35" t="s">
        <v>261</v>
      </c>
      <c r="B453" s="32">
        <v>415002</v>
      </c>
      <c r="C453" s="33"/>
      <c r="D453" s="34"/>
    </row>
    <row r="454" spans="1:4" ht="23.25">
      <c r="A454" s="35" t="s">
        <v>262</v>
      </c>
      <c r="B454" s="32">
        <v>415003</v>
      </c>
      <c r="C454" s="33"/>
      <c r="D454" s="34"/>
    </row>
    <row r="455" spans="1:4" ht="23.25">
      <c r="A455" s="46" t="s">
        <v>263</v>
      </c>
      <c r="B455" s="27">
        <v>415004</v>
      </c>
      <c r="C455" s="40">
        <v>50000</v>
      </c>
      <c r="D455" s="47">
        <v>68900</v>
      </c>
    </row>
    <row r="456" spans="1:4" ht="23.25">
      <c r="A456" s="225" t="s">
        <v>0</v>
      </c>
      <c r="B456" s="57" t="s">
        <v>42</v>
      </c>
      <c r="C456" s="283" t="s">
        <v>43</v>
      </c>
      <c r="D456" s="284"/>
    </row>
    <row r="457" spans="1:4" ht="23.25">
      <c r="A457" s="58"/>
      <c r="B457" s="51" t="s">
        <v>46</v>
      </c>
      <c r="C457" s="280"/>
      <c r="D457" s="282"/>
    </row>
    <row r="458" spans="1:4" ht="23.25">
      <c r="A458" s="35" t="s">
        <v>264</v>
      </c>
      <c r="B458" s="32">
        <v>415005</v>
      </c>
      <c r="C458" s="33"/>
      <c r="D458" s="34"/>
    </row>
    <row r="459" spans="1:4" ht="23.25">
      <c r="A459" s="35" t="s">
        <v>265</v>
      </c>
      <c r="B459" s="32">
        <v>415006</v>
      </c>
      <c r="C459" s="33">
        <v>100</v>
      </c>
      <c r="D459" s="33">
        <v>90</v>
      </c>
    </row>
    <row r="460" spans="1:4" ht="23.25">
      <c r="A460" s="35" t="s">
        <v>266</v>
      </c>
      <c r="B460" s="32">
        <v>415007</v>
      </c>
      <c r="C460" s="33"/>
      <c r="D460" s="33"/>
    </row>
    <row r="461" spans="1:4" ht="23.25">
      <c r="A461" s="35" t="s">
        <v>267</v>
      </c>
      <c r="B461" s="32">
        <v>415008</v>
      </c>
      <c r="C461" s="33"/>
      <c r="D461" s="34"/>
    </row>
    <row r="462" spans="1:4" ht="23.25">
      <c r="A462" s="35" t="s">
        <v>268</v>
      </c>
      <c r="B462" s="32">
        <v>415999</v>
      </c>
      <c r="C462" s="33">
        <v>8000</v>
      </c>
      <c r="D462" s="34">
        <v>16921</v>
      </c>
    </row>
    <row r="463" spans="1:4" ht="23.25">
      <c r="A463" s="35" t="s">
        <v>269</v>
      </c>
      <c r="B463" s="32"/>
      <c r="C463" s="33">
        <v>5000</v>
      </c>
      <c r="D463" s="33">
        <v>2800</v>
      </c>
    </row>
    <row r="464" spans="1:4" ht="24" thickBot="1">
      <c r="A464" s="36" t="s">
        <v>61</v>
      </c>
      <c r="B464" s="37"/>
      <c r="C464" s="38">
        <f>SUM(C455:C463)</f>
        <v>63100</v>
      </c>
      <c r="D464" s="38">
        <f>SUM(D455:D463)</f>
        <v>88711</v>
      </c>
    </row>
    <row r="465" spans="1:4" ht="24" thickTop="1">
      <c r="A465" s="31" t="s">
        <v>62</v>
      </c>
      <c r="B465" s="32">
        <v>416000</v>
      </c>
      <c r="C465" s="33"/>
      <c r="D465" s="34"/>
    </row>
    <row r="466" spans="1:4" ht="23.25">
      <c r="A466" s="35" t="s">
        <v>63</v>
      </c>
      <c r="B466" s="32">
        <v>416001</v>
      </c>
      <c r="C466" s="33"/>
      <c r="D466" s="34"/>
    </row>
    <row r="467" spans="1:4" ht="23.25">
      <c r="A467" s="35" t="s">
        <v>270</v>
      </c>
      <c r="B467" s="32">
        <v>416999</v>
      </c>
      <c r="C467" s="33"/>
      <c r="D467" s="48"/>
    </row>
    <row r="468" spans="1:4" ht="24" thickBot="1">
      <c r="A468" s="36" t="s">
        <v>39</v>
      </c>
      <c r="B468" s="37"/>
      <c r="C468" s="38">
        <f>SUM(C466:C467)</f>
        <v>0</v>
      </c>
      <c r="D468" s="39">
        <f>SUM(D466:D467)</f>
        <v>0</v>
      </c>
    </row>
    <row r="469" spans="1:4" ht="24" thickTop="1">
      <c r="A469" s="31" t="s">
        <v>64</v>
      </c>
      <c r="B469" s="32">
        <v>420000</v>
      </c>
      <c r="C469" s="33"/>
      <c r="D469" s="34"/>
    </row>
    <row r="470" spans="1:4" ht="23.25">
      <c r="A470" s="31" t="s">
        <v>65</v>
      </c>
      <c r="B470" s="32">
        <v>421000</v>
      </c>
      <c r="C470" s="33"/>
      <c r="D470" s="34"/>
    </row>
    <row r="471" spans="1:4" ht="23.25">
      <c r="A471" s="35" t="s">
        <v>66</v>
      </c>
      <c r="B471" s="32">
        <v>421001</v>
      </c>
      <c r="C471" s="33"/>
      <c r="D471" s="34"/>
    </row>
    <row r="472" spans="1:4" ht="23.25">
      <c r="A472" s="35" t="s">
        <v>271</v>
      </c>
      <c r="B472" s="32">
        <v>421002</v>
      </c>
      <c r="C472" s="33">
        <v>13200000</v>
      </c>
      <c r="D472" s="34">
        <v>13165459.05</v>
      </c>
    </row>
    <row r="473" spans="1:4" ht="23.25">
      <c r="A473" s="35" t="s">
        <v>272</v>
      </c>
      <c r="B473" s="32">
        <v>421003</v>
      </c>
      <c r="C473" s="33"/>
      <c r="D473" s="34"/>
    </row>
    <row r="474" spans="1:4" ht="23.25">
      <c r="A474" s="35" t="s">
        <v>273</v>
      </c>
      <c r="B474" s="32">
        <v>421004</v>
      </c>
      <c r="C474" s="33"/>
      <c r="D474" s="34"/>
    </row>
    <row r="475" spans="1:4" ht="23.25">
      <c r="A475" s="35" t="s">
        <v>274</v>
      </c>
      <c r="B475" s="32">
        <v>421005</v>
      </c>
      <c r="C475" s="33">
        <v>85000</v>
      </c>
      <c r="D475" s="34">
        <v>75649.39</v>
      </c>
    </row>
    <row r="476" spans="1:4" ht="23.25">
      <c r="A476" s="35" t="s">
        <v>275</v>
      </c>
      <c r="B476" s="32">
        <v>421006</v>
      </c>
      <c r="C476" s="33">
        <v>650000</v>
      </c>
      <c r="D476" s="34">
        <v>613146.13</v>
      </c>
    </row>
    <row r="477" spans="1:4" ht="23.25">
      <c r="A477" s="35" t="s">
        <v>276</v>
      </c>
      <c r="B477" s="32">
        <v>421007</v>
      </c>
      <c r="C477" s="33">
        <v>1000000</v>
      </c>
      <c r="D477" s="34">
        <v>997790.29</v>
      </c>
    </row>
    <row r="478" spans="1:4" ht="23.25">
      <c r="A478" s="35" t="s">
        <v>277</v>
      </c>
      <c r="B478" s="32">
        <v>421008</v>
      </c>
      <c r="C478" s="33"/>
      <c r="D478" s="34"/>
    </row>
    <row r="479" spans="1:4" ht="23.25">
      <c r="A479" s="35" t="s">
        <v>278</v>
      </c>
      <c r="B479" s="32">
        <v>421009</v>
      </c>
      <c r="C479" s="33"/>
      <c r="D479" s="34"/>
    </row>
    <row r="480" spans="1:4" ht="23.25">
      <c r="A480" s="35" t="s">
        <v>279</v>
      </c>
      <c r="B480" s="32">
        <v>421010</v>
      </c>
      <c r="C480" s="33"/>
      <c r="D480" s="34"/>
    </row>
    <row r="481" spans="1:4" ht="23.25">
      <c r="A481" s="35" t="s">
        <v>280</v>
      </c>
      <c r="B481" s="32">
        <v>421011</v>
      </c>
      <c r="C481" s="33"/>
      <c r="D481" s="34"/>
    </row>
    <row r="482" spans="1:4" ht="23.25">
      <c r="A482" s="35" t="s">
        <v>281</v>
      </c>
      <c r="B482" s="32">
        <v>421012</v>
      </c>
      <c r="C482" s="33">
        <v>20000</v>
      </c>
      <c r="D482" s="34">
        <v>23143.72</v>
      </c>
    </row>
    <row r="483" spans="1:4" ht="23.25">
      <c r="A483" s="35" t="s">
        <v>282</v>
      </c>
      <c r="B483" s="32">
        <v>421013</v>
      </c>
      <c r="C483" s="33">
        <v>60000</v>
      </c>
      <c r="D483" s="34">
        <v>32111.73</v>
      </c>
    </row>
    <row r="484" spans="1:4" ht="23.25">
      <c r="A484" s="35" t="s">
        <v>283</v>
      </c>
      <c r="B484" s="32">
        <v>421014</v>
      </c>
      <c r="C484" s="33"/>
      <c r="D484" s="34"/>
    </row>
    <row r="485" spans="1:4" ht="23.25">
      <c r="A485" s="35" t="s">
        <v>284</v>
      </c>
      <c r="B485" s="32">
        <v>421015</v>
      </c>
      <c r="C485" s="33">
        <v>185000</v>
      </c>
      <c r="D485" s="34">
        <v>148377</v>
      </c>
    </row>
    <row r="486" spans="1:4" ht="23.25">
      <c r="A486" s="35" t="s">
        <v>285</v>
      </c>
      <c r="B486" s="32"/>
      <c r="C486" s="33"/>
      <c r="D486" s="34"/>
    </row>
    <row r="487" spans="1:4" ht="23.25">
      <c r="A487" s="35" t="s">
        <v>286</v>
      </c>
      <c r="B487" s="32">
        <v>421016</v>
      </c>
      <c r="C487" s="33"/>
      <c r="D487" s="34"/>
    </row>
    <row r="488" spans="1:4" ht="23.25">
      <c r="A488" s="35" t="s">
        <v>287</v>
      </c>
      <c r="B488" s="32">
        <v>421017</v>
      </c>
      <c r="C488" s="33"/>
      <c r="D488" s="34"/>
    </row>
    <row r="489" spans="1:4" ht="23.25">
      <c r="A489" s="35" t="s">
        <v>288</v>
      </c>
      <c r="B489" s="32">
        <v>421999</v>
      </c>
      <c r="C489" s="33"/>
      <c r="D489" s="34"/>
    </row>
    <row r="490" spans="1:4" ht="24" thickBot="1">
      <c r="A490" s="50" t="s">
        <v>39</v>
      </c>
      <c r="B490" s="51"/>
      <c r="C490" s="38">
        <f>SUM(C472:C489)</f>
        <v>15200000</v>
      </c>
      <c r="D490" s="38">
        <f>SUM(D472:D489)</f>
        <v>15055677.310000004</v>
      </c>
    </row>
    <row r="491" spans="1:4" ht="24" thickTop="1">
      <c r="A491" s="225" t="s">
        <v>0</v>
      </c>
      <c r="B491" s="57" t="s">
        <v>42</v>
      </c>
      <c r="C491" s="279" t="s">
        <v>43</v>
      </c>
      <c r="D491" s="281" t="s">
        <v>45</v>
      </c>
    </row>
    <row r="492" spans="1:4" ht="23.25">
      <c r="A492" s="58"/>
      <c r="B492" s="51" t="s">
        <v>46</v>
      </c>
      <c r="C492" s="280"/>
      <c r="D492" s="282"/>
    </row>
    <row r="493" spans="1:4" ht="23.25">
      <c r="A493" s="31" t="s">
        <v>67</v>
      </c>
      <c r="B493" s="32">
        <v>430000</v>
      </c>
      <c r="C493" s="33"/>
      <c r="D493" s="34"/>
    </row>
    <row r="494" spans="1:4" ht="23.25">
      <c r="A494" s="31" t="s">
        <v>289</v>
      </c>
      <c r="B494" s="32">
        <v>431000</v>
      </c>
      <c r="C494" s="33"/>
      <c r="D494" s="34"/>
    </row>
    <row r="495" spans="1:4" ht="23.25">
      <c r="A495" s="35" t="s">
        <v>290</v>
      </c>
      <c r="B495" s="32">
        <v>431001</v>
      </c>
      <c r="C495" s="33"/>
      <c r="D495" s="34"/>
    </row>
    <row r="496" spans="1:4" ht="23.25">
      <c r="A496" s="35" t="s">
        <v>291</v>
      </c>
      <c r="B496" s="32">
        <v>431002</v>
      </c>
      <c r="C496" s="33">
        <v>13275000</v>
      </c>
      <c r="D496" s="34">
        <f>9850985+167405+388600+4500+4025</f>
        <v>10415515</v>
      </c>
    </row>
    <row r="497" spans="1:4" ht="23.25">
      <c r="A497" s="35" t="s">
        <v>292</v>
      </c>
      <c r="B497" s="32"/>
      <c r="C497" s="33"/>
      <c r="D497" s="34"/>
    </row>
    <row r="498" spans="1:4" ht="24" thickBot="1">
      <c r="A498" s="36" t="s">
        <v>39</v>
      </c>
      <c r="B498" s="37"/>
      <c r="C498" s="38">
        <f>SUM(C496:C497)</f>
        <v>13275000</v>
      </c>
      <c r="D498" s="38">
        <f>SUM(D496:D497)</f>
        <v>10415515</v>
      </c>
    </row>
    <row r="499" spans="1:4" ht="24" thickTop="1">
      <c r="A499" s="31" t="s">
        <v>293</v>
      </c>
      <c r="B499" s="32">
        <v>440000</v>
      </c>
      <c r="C499" s="33" t="s">
        <v>8</v>
      </c>
      <c r="D499" s="34"/>
    </row>
    <row r="500" spans="1:4" ht="23.25">
      <c r="A500" s="31" t="s">
        <v>294</v>
      </c>
      <c r="B500" s="32">
        <v>441000</v>
      </c>
      <c r="C500" s="33"/>
      <c r="D500" s="34"/>
    </row>
    <row r="501" spans="1:4" ht="23.25">
      <c r="A501" s="35" t="s">
        <v>295</v>
      </c>
      <c r="B501" s="32">
        <v>441001</v>
      </c>
      <c r="C501" s="33"/>
      <c r="D501" s="34">
        <f>8157896+313000+68000+366600+40000</f>
        <v>8945496</v>
      </c>
    </row>
    <row r="502" spans="1:4" ht="23.25">
      <c r="A502" s="35" t="s">
        <v>296</v>
      </c>
      <c r="B502" s="32"/>
      <c r="C502" s="33"/>
      <c r="D502" s="34"/>
    </row>
    <row r="503" spans="1:4" ht="23.25">
      <c r="A503" s="35" t="s">
        <v>297</v>
      </c>
      <c r="B503" s="32">
        <v>441002</v>
      </c>
      <c r="C503" s="33"/>
      <c r="D503" s="34"/>
    </row>
    <row r="504" spans="1:4" ht="24" thickBot="1">
      <c r="A504" s="36" t="s">
        <v>39</v>
      </c>
      <c r="B504" s="37"/>
      <c r="C504" s="38"/>
      <c r="D504" s="38">
        <f>SUM(D501:D503)</f>
        <v>8945496</v>
      </c>
    </row>
    <row r="505" spans="1:4" ht="24.75" thickBot="1" thickTop="1">
      <c r="A505" s="50" t="s">
        <v>68</v>
      </c>
      <c r="B505" s="55"/>
      <c r="C505" s="56">
        <f>C366+C432+C440+C464+C490+C498</f>
        <v>29246100</v>
      </c>
      <c r="D505" s="56">
        <f>D366+D432+D440+D464+D490+D498+D504</f>
        <v>35253180.580000006</v>
      </c>
    </row>
    <row r="506" spans="1:4" ht="24" thickTop="1">
      <c r="A506" s="52"/>
      <c r="B506" s="119"/>
      <c r="C506" s="120"/>
      <c r="D506" s="120"/>
    </row>
    <row r="507" spans="1:4" ht="23.25">
      <c r="A507" s="52"/>
      <c r="B507" s="119"/>
      <c r="C507" s="120"/>
      <c r="D507" s="120"/>
    </row>
    <row r="508" spans="1:4" ht="23.25">
      <c r="A508" s="52"/>
      <c r="B508" s="119"/>
      <c r="C508" s="120"/>
      <c r="D508" s="120"/>
    </row>
    <row r="509" spans="1:4" ht="23.25">
      <c r="A509" s="52"/>
      <c r="B509" s="119"/>
      <c r="C509" s="120"/>
      <c r="D509" s="120"/>
    </row>
    <row r="510" spans="1:4" ht="23.25">
      <c r="A510" s="52"/>
      <c r="B510" s="119"/>
      <c r="C510" s="120"/>
      <c r="D510" s="120"/>
    </row>
    <row r="511" spans="1:4" ht="23.25">
      <c r="A511" s="52"/>
      <c r="B511" s="119"/>
      <c r="C511" s="120"/>
      <c r="D511" s="120"/>
    </row>
    <row r="512" spans="1:4" ht="23.25">
      <c r="A512" s="52"/>
      <c r="B512" s="119"/>
      <c r="C512" s="120"/>
      <c r="D512" s="120"/>
    </row>
    <row r="513" spans="1:4" ht="23.25">
      <c r="A513" s="52"/>
      <c r="B513" s="119"/>
      <c r="C513" s="120"/>
      <c r="D513" s="120"/>
    </row>
    <row r="514" spans="1:4" ht="23.25">
      <c r="A514" s="52"/>
      <c r="B514" s="119"/>
      <c r="C514" s="120"/>
      <c r="D514" s="120"/>
    </row>
    <row r="515" spans="1:4" ht="23.25">
      <c r="A515" s="52"/>
      <c r="B515" s="119"/>
      <c r="C515" s="120"/>
      <c r="D515" s="120"/>
    </row>
    <row r="516" spans="1:4" ht="23.25">
      <c r="A516" s="52"/>
      <c r="B516" s="119"/>
      <c r="C516" s="120"/>
      <c r="D516" s="120"/>
    </row>
    <row r="517" spans="1:4" ht="23.25">
      <c r="A517" s="52"/>
      <c r="B517" s="119"/>
      <c r="C517" s="120"/>
      <c r="D517" s="120"/>
    </row>
    <row r="518" spans="1:4" ht="23.25">
      <c r="A518" s="52"/>
      <c r="B518" s="119"/>
      <c r="C518" s="120"/>
      <c r="D518" s="120"/>
    </row>
    <row r="519" spans="1:4" ht="23.25">
      <c r="A519" s="52"/>
      <c r="B519" s="119"/>
      <c r="C519" s="120"/>
      <c r="D519" s="120"/>
    </row>
    <row r="520" spans="1:4" ht="23.25">
      <c r="A520" s="52"/>
      <c r="B520" s="119"/>
      <c r="C520" s="120"/>
      <c r="D520" s="120"/>
    </row>
    <row r="521" spans="1:4" ht="23.25">
      <c r="A521" s="52"/>
      <c r="B521" s="119"/>
      <c r="C521" s="120"/>
      <c r="D521" s="120"/>
    </row>
    <row r="522" spans="1:4" ht="23.25">
      <c r="A522" s="52"/>
      <c r="B522" s="119"/>
      <c r="C522" s="120"/>
      <c r="D522" s="120"/>
    </row>
    <row r="523" spans="1:4" ht="23.25">
      <c r="A523" s="52"/>
      <c r="B523" s="119"/>
      <c r="C523" s="120"/>
      <c r="D523" s="120"/>
    </row>
    <row r="524" spans="1:4" ht="23.25">
      <c r="A524" s="52"/>
      <c r="B524" s="119"/>
      <c r="C524" s="120"/>
      <c r="D524" s="120"/>
    </row>
    <row r="525" spans="1:4" ht="23.25">
      <c r="A525" s="52"/>
      <c r="B525" s="119"/>
      <c r="C525" s="120"/>
      <c r="D525" s="120"/>
    </row>
    <row r="526" spans="1:4" ht="23.25">
      <c r="A526" s="285" t="s">
        <v>40</v>
      </c>
      <c r="B526" s="285"/>
      <c r="C526" s="285"/>
      <c r="D526" s="285"/>
    </row>
    <row r="527" spans="1:4" ht="23.25">
      <c r="A527" s="286" t="s">
        <v>24</v>
      </c>
      <c r="B527" s="286"/>
      <c r="C527" s="286"/>
      <c r="D527" s="286"/>
    </row>
    <row r="528" spans="1:4" ht="23.25">
      <c r="A528" s="286" t="s">
        <v>41</v>
      </c>
      <c r="B528" s="286"/>
      <c r="C528" s="286"/>
      <c r="D528" s="286"/>
    </row>
    <row r="529" spans="1:4" ht="23.25">
      <c r="A529" s="287" t="s">
        <v>339</v>
      </c>
      <c r="B529" s="288"/>
      <c r="C529" s="288"/>
      <c r="D529" s="288"/>
    </row>
    <row r="530" spans="1:4" ht="23.25">
      <c r="A530" s="232" t="s">
        <v>0</v>
      </c>
      <c r="B530" s="57" t="s">
        <v>42</v>
      </c>
      <c r="C530" s="283" t="s">
        <v>43</v>
      </c>
      <c r="D530" s="284" t="s">
        <v>45</v>
      </c>
    </row>
    <row r="531" spans="1:4" ht="23.25">
      <c r="A531" s="58"/>
      <c r="B531" s="51" t="s">
        <v>46</v>
      </c>
      <c r="C531" s="280"/>
      <c r="D531" s="282"/>
    </row>
    <row r="532" spans="1:4" ht="23.25">
      <c r="A532" s="28" t="s">
        <v>47</v>
      </c>
      <c r="B532" s="26">
        <v>410000</v>
      </c>
      <c r="C532" s="29"/>
      <c r="D532" s="30"/>
    </row>
    <row r="533" spans="1:4" ht="23.25">
      <c r="A533" s="31" t="s">
        <v>48</v>
      </c>
      <c r="B533" s="32">
        <v>411000</v>
      </c>
      <c r="D533" s="34"/>
    </row>
    <row r="534" spans="1:4" ht="23.25">
      <c r="A534" s="35" t="s">
        <v>49</v>
      </c>
      <c r="B534" s="32">
        <v>411001</v>
      </c>
      <c r="C534" s="33">
        <v>175000</v>
      </c>
      <c r="D534" s="34">
        <v>274994.26</v>
      </c>
    </row>
    <row r="535" spans="1:4" ht="23.25">
      <c r="A535" s="35" t="s">
        <v>50</v>
      </c>
      <c r="B535" s="32">
        <v>411002</v>
      </c>
      <c r="C535" s="33">
        <v>5000</v>
      </c>
      <c r="D535" s="34">
        <v>4602.95</v>
      </c>
    </row>
    <row r="536" spans="1:4" ht="23.25">
      <c r="A536" s="35" t="s">
        <v>51</v>
      </c>
      <c r="B536" s="32">
        <v>411003</v>
      </c>
      <c r="C536" s="33">
        <v>45000</v>
      </c>
      <c r="D536" s="34">
        <v>63198.6</v>
      </c>
    </row>
    <row r="537" spans="1:4" ht="23.25">
      <c r="A537" s="35" t="s">
        <v>52</v>
      </c>
      <c r="B537" s="32">
        <v>411004</v>
      </c>
      <c r="C537" s="33"/>
      <c r="D537" s="34"/>
    </row>
    <row r="538" spans="1:4" ht="23.25">
      <c r="A538" s="35" t="s">
        <v>187</v>
      </c>
      <c r="B538" s="32">
        <v>411005</v>
      </c>
      <c r="C538" s="33"/>
      <c r="D538" s="34"/>
    </row>
    <row r="539" spans="1:4" ht="23.25">
      <c r="A539" s="35" t="s">
        <v>188</v>
      </c>
      <c r="B539" s="32">
        <v>411006</v>
      </c>
      <c r="C539" s="33"/>
      <c r="D539" s="34"/>
    </row>
    <row r="540" spans="1:4" ht="23.25">
      <c r="A540" s="35" t="s">
        <v>189</v>
      </c>
      <c r="B540" s="32">
        <v>411007</v>
      </c>
      <c r="C540" s="33"/>
      <c r="D540" s="34"/>
    </row>
    <row r="541" spans="1:4" ht="24" thickBot="1">
      <c r="A541" s="36" t="s">
        <v>39</v>
      </c>
      <c r="B541" s="37"/>
      <c r="C541" s="38">
        <f>SUM(C534:C540)</f>
        <v>225000</v>
      </c>
      <c r="D541" s="38">
        <f>SUM(D534:D540)</f>
        <v>342795.81</v>
      </c>
    </row>
    <row r="542" spans="1:4" ht="24" thickTop="1">
      <c r="A542" s="31" t="s">
        <v>190</v>
      </c>
      <c r="B542" s="32">
        <v>412000</v>
      </c>
      <c r="C542" s="33"/>
      <c r="D542" s="34"/>
    </row>
    <row r="543" spans="1:4" ht="23.25">
      <c r="A543" s="35" t="s">
        <v>329</v>
      </c>
      <c r="B543" s="32">
        <v>412101</v>
      </c>
      <c r="C543" s="33"/>
      <c r="D543" s="34"/>
    </row>
    <row r="544" spans="1:4" ht="23.25">
      <c r="A544" s="35" t="s">
        <v>192</v>
      </c>
      <c r="B544" s="32">
        <v>412102</v>
      </c>
      <c r="C544" s="33"/>
      <c r="D544" s="34"/>
    </row>
    <row r="545" spans="1:4" ht="23.25">
      <c r="A545" s="35" t="s">
        <v>193</v>
      </c>
      <c r="B545" s="32">
        <v>412103</v>
      </c>
      <c r="C545" s="33"/>
      <c r="D545" s="34"/>
    </row>
    <row r="546" spans="1:4" ht="23.25">
      <c r="A546" s="35" t="s">
        <v>194</v>
      </c>
      <c r="B546" s="32">
        <v>412104</v>
      </c>
      <c r="C546" s="33">
        <v>1000</v>
      </c>
      <c r="D546" s="34">
        <v>2480</v>
      </c>
    </row>
    <row r="547" spans="1:4" ht="23.25">
      <c r="A547" s="35" t="s">
        <v>195</v>
      </c>
      <c r="B547" s="32">
        <v>412105</v>
      </c>
      <c r="C547" s="33"/>
      <c r="D547" s="34"/>
    </row>
    <row r="548" spans="1:4" ht="23.25">
      <c r="A548" s="35" t="s">
        <v>196</v>
      </c>
      <c r="B548" s="32">
        <v>412106</v>
      </c>
      <c r="C548" s="33">
        <v>4000</v>
      </c>
      <c r="D548" s="34">
        <v>830</v>
      </c>
    </row>
    <row r="549" spans="1:4" ht="23.25">
      <c r="A549" s="35" t="s">
        <v>197</v>
      </c>
      <c r="B549" s="32">
        <v>412107</v>
      </c>
      <c r="C549" s="33">
        <v>58500</v>
      </c>
      <c r="D549" s="34">
        <v>54620</v>
      </c>
    </row>
    <row r="550" spans="1:4" ht="23.25">
      <c r="A550" s="35" t="s">
        <v>198</v>
      </c>
      <c r="B550" s="32">
        <v>412108</v>
      </c>
      <c r="C550" s="33"/>
      <c r="D550" s="34"/>
    </row>
    <row r="551" spans="1:4" ht="23.25">
      <c r="A551" s="35" t="s">
        <v>327</v>
      </c>
      <c r="B551" s="32">
        <v>412109</v>
      </c>
      <c r="C551" s="33">
        <v>9000</v>
      </c>
      <c r="D551" s="34">
        <v>8850</v>
      </c>
    </row>
    <row r="552" spans="1:4" ht="23.25">
      <c r="A552" s="157" t="s">
        <v>200</v>
      </c>
      <c r="B552" s="32"/>
      <c r="C552" s="33"/>
      <c r="D552" s="34"/>
    </row>
    <row r="553" spans="1:4" ht="23.25">
      <c r="A553" s="35" t="s">
        <v>201</v>
      </c>
      <c r="B553" s="32">
        <v>412110</v>
      </c>
      <c r="C553" s="33"/>
      <c r="D553" s="34"/>
    </row>
    <row r="554" spans="1:4" ht="23.25">
      <c r="A554" s="35" t="s">
        <v>202</v>
      </c>
      <c r="B554" s="32">
        <v>412111</v>
      </c>
      <c r="C554" s="33"/>
      <c r="D554" s="34"/>
    </row>
    <row r="555" spans="1:4" ht="23.25">
      <c r="A555" s="35" t="s">
        <v>203</v>
      </c>
      <c r="B555" s="32"/>
      <c r="C555" s="33"/>
      <c r="D555" s="34"/>
    </row>
    <row r="556" spans="1:4" ht="23.25">
      <c r="A556" s="35" t="s">
        <v>204</v>
      </c>
      <c r="B556" s="32">
        <v>412112</v>
      </c>
      <c r="C556" s="33">
        <v>1000</v>
      </c>
      <c r="D556" s="34">
        <v>480</v>
      </c>
    </row>
    <row r="557" spans="1:4" ht="23.25">
      <c r="A557" s="35" t="s">
        <v>205</v>
      </c>
      <c r="B557" s="32">
        <v>412113</v>
      </c>
      <c r="C557" s="33"/>
      <c r="D557" s="34"/>
    </row>
    <row r="558" spans="1:4" ht="23.25">
      <c r="A558" s="35" t="s">
        <v>206</v>
      </c>
      <c r="B558" s="32">
        <v>412114</v>
      </c>
      <c r="C558" s="33"/>
      <c r="D558" s="34"/>
    </row>
    <row r="559" spans="1:4" ht="23.25">
      <c r="A559" s="35" t="s">
        <v>207</v>
      </c>
      <c r="B559" s="32">
        <v>412115</v>
      </c>
      <c r="C559" s="33"/>
      <c r="D559" s="34"/>
    </row>
    <row r="560" spans="1:4" ht="23.25">
      <c r="A560" s="46" t="s">
        <v>208</v>
      </c>
      <c r="B560" s="27">
        <v>412116</v>
      </c>
      <c r="C560" s="40"/>
      <c r="D560" s="47"/>
    </row>
    <row r="561" spans="1:4" ht="23.25">
      <c r="A561" s="232" t="s">
        <v>0</v>
      </c>
      <c r="B561" s="57" t="s">
        <v>42</v>
      </c>
      <c r="C561" s="283" t="s">
        <v>43</v>
      </c>
      <c r="D561" s="284" t="s">
        <v>45</v>
      </c>
    </row>
    <row r="562" spans="1:4" ht="23.25">
      <c r="A562" s="58"/>
      <c r="B562" s="51" t="s">
        <v>46</v>
      </c>
      <c r="C562" s="280"/>
      <c r="D562" s="282"/>
    </row>
    <row r="563" spans="1:4" ht="23.25">
      <c r="A563" s="9" t="s">
        <v>209</v>
      </c>
      <c r="B563" s="32">
        <v>412117</v>
      </c>
      <c r="C563" s="41"/>
      <c r="D563" s="30"/>
    </row>
    <row r="564" spans="1:4" ht="23.25">
      <c r="A564" s="42" t="s">
        <v>210</v>
      </c>
      <c r="B564" s="32">
        <v>412118</v>
      </c>
      <c r="C564" s="43"/>
      <c r="D564" s="34"/>
    </row>
    <row r="565" spans="1:4" ht="23.25">
      <c r="A565" s="42" t="s">
        <v>212</v>
      </c>
      <c r="B565" s="32"/>
      <c r="C565" s="43"/>
      <c r="D565" s="34"/>
    </row>
    <row r="566" spans="1:4" ht="23.25">
      <c r="A566" s="42" t="s">
        <v>211</v>
      </c>
      <c r="B566" s="32">
        <v>412119</v>
      </c>
      <c r="C566" s="43"/>
      <c r="D566" s="34"/>
    </row>
    <row r="567" spans="1:4" ht="23.25">
      <c r="A567" s="42" t="s">
        <v>213</v>
      </c>
      <c r="B567" s="32"/>
      <c r="C567" s="43"/>
      <c r="D567" s="34"/>
    </row>
    <row r="568" spans="1:4" ht="23.25">
      <c r="A568" s="42" t="s">
        <v>214</v>
      </c>
      <c r="B568" s="32">
        <v>412120</v>
      </c>
      <c r="C568" s="43"/>
      <c r="D568" s="34"/>
    </row>
    <row r="569" spans="1:4" ht="23.25">
      <c r="A569" s="42" t="s">
        <v>215</v>
      </c>
      <c r="B569" s="32">
        <v>412121</v>
      </c>
      <c r="C569" s="43"/>
      <c r="D569" s="34"/>
    </row>
    <row r="570" spans="1:4" ht="23.25">
      <c r="A570" s="42" t="s">
        <v>216</v>
      </c>
      <c r="B570" s="32">
        <v>412122</v>
      </c>
      <c r="C570" s="43"/>
      <c r="D570" s="34"/>
    </row>
    <row r="571" spans="1:4" ht="23.25">
      <c r="A571" s="42" t="s">
        <v>217</v>
      </c>
      <c r="B571" s="32">
        <v>412123</v>
      </c>
      <c r="C571" s="43"/>
      <c r="D571" s="34"/>
    </row>
    <row r="572" spans="1:4" ht="23.25">
      <c r="A572" s="42" t="s">
        <v>218</v>
      </c>
      <c r="B572" s="32">
        <v>412124</v>
      </c>
      <c r="C572" s="43"/>
      <c r="D572" s="34"/>
    </row>
    <row r="573" spans="1:4" ht="23.25">
      <c r="A573" s="42" t="s">
        <v>219</v>
      </c>
      <c r="B573" s="32">
        <v>412125</v>
      </c>
      <c r="C573" s="43"/>
      <c r="D573" s="34"/>
    </row>
    <row r="574" spans="1:4" ht="23.25">
      <c r="A574" s="42" t="s">
        <v>220</v>
      </c>
      <c r="B574" s="32"/>
      <c r="C574" s="43"/>
      <c r="D574" s="34"/>
    </row>
    <row r="575" spans="1:4" ht="23.25">
      <c r="A575" s="42" t="s">
        <v>221</v>
      </c>
      <c r="B575" s="32">
        <v>412126</v>
      </c>
      <c r="C575" s="43"/>
      <c r="D575" s="34"/>
    </row>
    <row r="576" spans="1:4" ht="23.25">
      <c r="A576" s="42" t="s">
        <v>222</v>
      </c>
      <c r="B576" s="32">
        <v>412127</v>
      </c>
      <c r="C576" s="43"/>
      <c r="D576" s="34"/>
    </row>
    <row r="577" spans="1:4" ht="23.25">
      <c r="A577" s="42" t="s">
        <v>223</v>
      </c>
      <c r="B577" s="32">
        <v>412128</v>
      </c>
      <c r="C577" s="43">
        <v>500</v>
      </c>
      <c r="D577" s="34">
        <v>390</v>
      </c>
    </row>
    <row r="578" spans="1:4" ht="23.25">
      <c r="A578" s="42" t="s">
        <v>224</v>
      </c>
      <c r="B578" s="32">
        <v>412129</v>
      </c>
      <c r="C578" s="43"/>
      <c r="D578" s="34"/>
    </row>
    <row r="579" spans="1:4" ht="23.25">
      <c r="A579" s="42" t="s">
        <v>225</v>
      </c>
      <c r="B579" s="32">
        <v>412130</v>
      </c>
      <c r="C579" s="43"/>
      <c r="D579" s="34"/>
    </row>
    <row r="580" spans="1:4" ht="23.25">
      <c r="A580" s="42" t="s">
        <v>226</v>
      </c>
      <c r="B580" s="32">
        <v>412199</v>
      </c>
      <c r="C580" s="43"/>
      <c r="D580" s="34"/>
    </row>
    <row r="581" spans="1:4" ht="23.25">
      <c r="A581" s="42" t="s">
        <v>227</v>
      </c>
      <c r="B581" s="32">
        <v>412201</v>
      </c>
      <c r="C581" s="43"/>
      <c r="D581" s="34"/>
    </row>
    <row r="582" spans="1:4" ht="23.25">
      <c r="A582" s="44" t="s">
        <v>228</v>
      </c>
      <c r="B582" s="32">
        <v>412202</v>
      </c>
      <c r="C582" s="43">
        <v>7000</v>
      </c>
      <c r="D582" s="34">
        <v>15540</v>
      </c>
    </row>
    <row r="583" spans="1:4" ht="23.25">
      <c r="A583" s="44" t="s">
        <v>229</v>
      </c>
      <c r="B583" s="32">
        <v>412203</v>
      </c>
      <c r="C583" s="43"/>
      <c r="D583" s="34"/>
    </row>
    <row r="584" spans="1:4" ht="23.25">
      <c r="A584" s="44" t="s">
        <v>230</v>
      </c>
      <c r="B584" s="32">
        <v>412204</v>
      </c>
      <c r="C584" s="43"/>
      <c r="D584" s="34"/>
    </row>
    <row r="585" spans="1:4" ht="23.25">
      <c r="A585" s="44" t="s">
        <v>231</v>
      </c>
      <c r="B585" s="32"/>
      <c r="C585" s="43"/>
      <c r="D585" s="34"/>
    </row>
    <row r="586" spans="1:4" ht="23.25">
      <c r="A586" s="44" t="s">
        <v>232</v>
      </c>
      <c r="B586" s="32">
        <v>412205</v>
      </c>
      <c r="C586" s="43"/>
      <c r="D586" s="34"/>
    </row>
    <row r="587" spans="1:4" ht="23.25">
      <c r="A587" s="44" t="s">
        <v>233</v>
      </c>
      <c r="B587" s="32">
        <v>412206</v>
      </c>
      <c r="C587" s="43"/>
      <c r="D587" s="34"/>
    </row>
    <row r="588" spans="1:4" ht="23.25">
      <c r="A588" s="44" t="s">
        <v>234</v>
      </c>
      <c r="B588" s="32">
        <v>412207</v>
      </c>
      <c r="C588" s="43"/>
      <c r="D588" s="34"/>
    </row>
    <row r="589" spans="1:4" ht="23.25">
      <c r="A589" s="44" t="s">
        <v>235</v>
      </c>
      <c r="B589" s="32">
        <v>412208</v>
      </c>
      <c r="C589" s="43"/>
      <c r="D589" s="34"/>
    </row>
    <row r="590" spans="1:4" ht="23.25">
      <c r="A590" s="44" t="s">
        <v>236</v>
      </c>
      <c r="B590" s="32">
        <v>412209</v>
      </c>
      <c r="C590" s="43"/>
      <c r="D590" s="34"/>
    </row>
    <row r="591" spans="1:4" ht="23.25">
      <c r="A591" s="44" t="s">
        <v>237</v>
      </c>
      <c r="B591" s="32">
        <v>412210</v>
      </c>
      <c r="C591" s="43">
        <v>10000</v>
      </c>
      <c r="D591" s="34"/>
    </row>
    <row r="592" spans="1:4" ht="23.25">
      <c r="A592" s="44" t="s">
        <v>238</v>
      </c>
      <c r="B592" s="32">
        <v>412211</v>
      </c>
      <c r="C592" s="43"/>
      <c r="D592" s="34"/>
    </row>
    <row r="593" spans="1:4" ht="23.25">
      <c r="A593" s="44" t="s">
        <v>239</v>
      </c>
      <c r="B593" s="32">
        <v>412299</v>
      </c>
      <c r="C593" s="43"/>
      <c r="D593" s="34"/>
    </row>
    <row r="594" spans="1:4" ht="23.25">
      <c r="A594" s="44" t="s">
        <v>240</v>
      </c>
      <c r="B594" s="32">
        <v>412301</v>
      </c>
      <c r="C594" s="43">
        <v>2000</v>
      </c>
      <c r="D594" s="34">
        <v>4000</v>
      </c>
    </row>
    <row r="595" spans="1:4" ht="23.25">
      <c r="A595" s="215" t="s">
        <v>241</v>
      </c>
      <c r="B595" s="27">
        <v>412302</v>
      </c>
      <c r="C595" s="216"/>
      <c r="D595" s="47"/>
    </row>
    <row r="596" spans="1:4" ht="23.25">
      <c r="A596" s="232" t="s">
        <v>0</v>
      </c>
      <c r="B596" s="57" t="s">
        <v>42</v>
      </c>
      <c r="C596" s="283" t="s">
        <v>43</v>
      </c>
      <c r="D596" s="284" t="s">
        <v>45</v>
      </c>
    </row>
    <row r="597" spans="1:4" ht="23.25">
      <c r="A597" s="58"/>
      <c r="B597" s="51" t="s">
        <v>46</v>
      </c>
      <c r="C597" s="280"/>
      <c r="D597" s="282"/>
    </row>
    <row r="598" spans="1:4" ht="23.25">
      <c r="A598" s="44" t="s">
        <v>242</v>
      </c>
      <c r="B598" s="32">
        <v>412303</v>
      </c>
      <c r="C598" s="43">
        <v>21000</v>
      </c>
      <c r="D598" s="34">
        <v>18900</v>
      </c>
    </row>
    <row r="599" spans="1:4" ht="23.25">
      <c r="A599" s="44" t="s">
        <v>243</v>
      </c>
      <c r="B599" s="32"/>
      <c r="C599" s="43"/>
      <c r="D599" s="34"/>
    </row>
    <row r="600" spans="1:4" ht="23.25">
      <c r="A600" s="35" t="s">
        <v>244</v>
      </c>
      <c r="B600" s="32">
        <v>412304</v>
      </c>
      <c r="C600" s="43">
        <v>2000</v>
      </c>
      <c r="D600" s="34">
        <v>500</v>
      </c>
    </row>
    <row r="601" spans="1:4" ht="23.25">
      <c r="A601" s="44" t="s">
        <v>245</v>
      </c>
      <c r="B601" s="32"/>
      <c r="C601" s="43"/>
      <c r="D601" s="34"/>
    </row>
    <row r="602" spans="1:4" ht="23.25">
      <c r="A602" s="35" t="s">
        <v>246</v>
      </c>
      <c r="B602" s="32">
        <v>412305</v>
      </c>
      <c r="C602" s="33">
        <v>10000</v>
      </c>
      <c r="D602" s="34">
        <v>11900</v>
      </c>
    </row>
    <row r="603" spans="1:4" ht="23.25">
      <c r="A603" s="44" t="s">
        <v>247</v>
      </c>
      <c r="B603" s="32">
        <v>412306</v>
      </c>
      <c r="C603" s="43">
        <v>1000</v>
      </c>
      <c r="D603" s="34">
        <v>3000</v>
      </c>
    </row>
    <row r="604" spans="1:4" ht="23.25">
      <c r="A604" s="35" t="s">
        <v>248</v>
      </c>
      <c r="B604" s="32">
        <v>412307</v>
      </c>
      <c r="C604" s="33">
        <v>500</v>
      </c>
      <c r="D604" s="34">
        <v>340</v>
      </c>
    </row>
    <row r="605" spans="1:4" ht="23.25">
      <c r="A605" s="35" t="s">
        <v>249</v>
      </c>
      <c r="B605" s="32">
        <v>412308</v>
      </c>
      <c r="C605" s="33">
        <v>500</v>
      </c>
      <c r="D605" s="34">
        <v>365</v>
      </c>
    </row>
    <row r="606" spans="1:4" ht="23.25">
      <c r="A606" s="35" t="s">
        <v>250</v>
      </c>
      <c r="B606" s="32">
        <v>412309</v>
      </c>
      <c r="C606" s="33"/>
      <c r="D606" s="34"/>
    </row>
    <row r="607" spans="1:4" ht="24" thickBot="1">
      <c r="A607" s="36" t="s">
        <v>39</v>
      </c>
      <c r="B607" s="32"/>
      <c r="C607" s="38">
        <f>SUM(C546:C606)</f>
        <v>128000</v>
      </c>
      <c r="D607" s="38">
        <f>SUM(D546:D606)</f>
        <v>122195</v>
      </c>
    </row>
    <row r="608" spans="1:4" ht="24" thickTop="1">
      <c r="A608" s="31" t="s">
        <v>53</v>
      </c>
      <c r="B608" s="32">
        <v>413000</v>
      </c>
      <c r="C608" s="33"/>
      <c r="D608" s="34"/>
    </row>
    <row r="609" spans="1:4" ht="23.25">
      <c r="A609" s="35" t="s">
        <v>54</v>
      </c>
      <c r="B609" s="32">
        <v>413001</v>
      </c>
      <c r="C609" s="33">
        <v>17500</v>
      </c>
      <c r="D609" s="34">
        <v>17100</v>
      </c>
    </row>
    <row r="610" spans="1:4" ht="23.25">
      <c r="A610" s="35" t="s">
        <v>55</v>
      </c>
      <c r="B610" s="32">
        <v>413002</v>
      </c>
      <c r="C610" s="33">
        <v>52500</v>
      </c>
      <c r="D610" s="34">
        <v>64700</v>
      </c>
    </row>
    <row r="611" spans="1:4" ht="23.25">
      <c r="A611" s="35" t="s">
        <v>56</v>
      </c>
      <c r="B611" s="32">
        <v>413003</v>
      </c>
      <c r="C611" s="33">
        <v>250000</v>
      </c>
      <c r="D611" s="34">
        <v>183778.47</v>
      </c>
    </row>
    <row r="612" spans="1:4" ht="23.25">
      <c r="A612" s="35" t="s">
        <v>57</v>
      </c>
      <c r="B612" s="32">
        <v>413004</v>
      </c>
      <c r="C612" s="33"/>
      <c r="D612" s="34"/>
    </row>
    <row r="613" spans="1:4" ht="23.25">
      <c r="A613" s="35" t="s">
        <v>58</v>
      </c>
      <c r="B613" s="32">
        <v>413005</v>
      </c>
      <c r="C613" s="33"/>
      <c r="D613" s="34"/>
    </row>
    <row r="614" spans="1:4" ht="23.25">
      <c r="A614" s="35" t="s">
        <v>251</v>
      </c>
      <c r="B614" s="32">
        <v>413999</v>
      </c>
      <c r="C614" s="33">
        <v>35000</v>
      </c>
      <c r="D614" s="33">
        <v>41957.24</v>
      </c>
    </row>
    <row r="615" spans="1:4" ht="24" thickBot="1">
      <c r="A615" s="36" t="s">
        <v>39</v>
      </c>
      <c r="B615" s="32"/>
      <c r="C615" s="38">
        <f>SUM(C609:C614)</f>
        <v>355000</v>
      </c>
      <c r="D615" s="38">
        <f>SUM(D609:D614)</f>
        <v>307535.70999999996</v>
      </c>
    </row>
    <row r="616" spans="1:4" ht="24" thickTop="1">
      <c r="A616" s="31" t="s">
        <v>59</v>
      </c>
      <c r="B616" s="32">
        <v>414000</v>
      </c>
      <c r="C616" s="33"/>
      <c r="D616" s="34"/>
    </row>
    <row r="617" spans="1:4" ht="23.25">
      <c r="A617" s="35" t="s">
        <v>252</v>
      </c>
      <c r="B617" s="32">
        <v>414001</v>
      </c>
      <c r="C617" s="33"/>
      <c r="D617" s="34"/>
    </row>
    <row r="618" spans="1:4" ht="23.25">
      <c r="A618" s="35" t="s">
        <v>253</v>
      </c>
      <c r="B618" s="32">
        <v>414002</v>
      </c>
      <c r="C618" s="33"/>
      <c r="D618" s="34"/>
    </row>
    <row r="619" spans="1:4" ht="23.25">
      <c r="A619" s="35" t="s">
        <v>254</v>
      </c>
      <c r="B619" s="32">
        <v>414003</v>
      </c>
      <c r="C619" s="33"/>
      <c r="D619" s="34"/>
    </row>
    <row r="620" spans="1:4" ht="23.25">
      <c r="A620" s="35" t="s">
        <v>255</v>
      </c>
      <c r="B620" s="32">
        <v>414004</v>
      </c>
      <c r="C620" s="33"/>
      <c r="D620" s="34"/>
    </row>
    <row r="621" spans="1:4" ht="23.25">
      <c r="A621" s="35" t="s">
        <v>256</v>
      </c>
      <c r="B621" s="32"/>
      <c r="C621" s="33"/>
      <c r="D621" s="34"/>
    </row>
    <row r="622" spans="1:4" ht="23.25">
      <c r="A622" s="35" t="s">
        <v>257</v>
      </c>
      <c r="B622" s="32">
        <v>414005</v>
      </c>
      <c r="C622" s="33"/>
      <c r="D622" s="34"/>
    </row>
    <row r="623" spans="1:4" ht="23.25">
      <c r="A623" s="35" t="s">
        <v>258</v>
      </c>
      <c r="B623" s="32">
        <v>414006</v>
      </c>
      <c r="C623" s="33"/>
      <c r="D623" s="34"/>
    </row>
    <row r="624" spans="1:4" ht="23.25">
      <c r="A624" s="35" t="s">
        <v>259</v>
      </c>
      <c r="B624" s="32">
        <v>414999</v>
      </c>
      <c r="C624" s="33"/>
      <c r="D624" s="49"/>
    </row>
    <row r="625" spans="1:4" ht="24" thickBot="1">
      <c r="A625" s="36" t="s">
        <v>39</v>
      </c>
      <c r="B625" s="37"/>
      <c r="C625" s="45">
        <f>SUM(C617:C624)</f>
        <v>0</v>
      </c>
      <c r="D625" s="45">
        <f>SUM(D617:D624)</f>
        <v>0</v>
      </c>
    </row>
    <row r="626" spans="1:4" ht="24" thickTop="1">
      <c r="A626" s="31" t="s">
        <v>60</v>
      </c>
      <c r="B626" s="32">
        <v>415000</v>
      </c>
      <c r="C626" s="33"/>
      <c r="D626" s="34"/>
    </row>
    <row r="627" spans="1:4" ht="23.25">
      <c r="A627" s="35" t="s">
        <v>260</v>
      </c>
      <c r="B627" s="32">
        <v>415001</v>
      </c>
      <c r="C627" s="33"/>
      <c r="D627" s="34"/>
    </row>
    <row r="628" spans="1:4" ht="23.25">
      <c r="A628" s="35" t="s">
        <v>261</v>
      </c>
      <c r="B628" s="32">
        <v>415002</v>
      </c>
      <c r="C628" s="33"/>
      <c r="D628" s="34"/>
    </row>
    <row r="629" spans="1:4" ht="23.25">
      <c r="A629" s="35" t="s">
        <v>262</v>
      </c>
      <c r="B629" s="32">
        <v>415003</v>
      </c>
      <c r="C629" s="33"/>
      <c r="D629" s="34"/>
    </row>
    <row r="630" spans="1:4" ht="23.25">
      <c r="A630" s="46" t="s">
        <v>263</v>
      </c>
      <c r="B630" s="27">
        <v>415004</v>
      </c>
      <c r="C630" s="40">
        <v>50000</v>
      </c>
      <c r="D630" s="47">
        <v>68900</v>
      </c>
    </row>
    <row r="631" spans="1:4" ht="23.25">
      <c r="A631" s="232" t="s">
        <v>0</v>
      </c>
      <c r="B631" s="57" t="s">
        <v>42</v>
      </c>
      <c r="C631" s="283" t="s">
        <v>43</v>
      </c>
      <c r="D631" s="284"/>
    </row>
    <row r="632" spans="1:4" ht="23.25">
      <c r="A632" s="58"/>
      <c r="B632" s="51" t="s">
        <v>46</v>
      </c>
      <c r="C632" s="280"/>
      <c r="D632" s="282"/>
    </row>
    <row r="633" spans="1:4" ht="23.25">
      <c r="A633" s="35" t="s">
        <v>264</v>
      </c>
      <c r="B633" s="32">
        <v>415005</v>
      </c>
      <c r="C633" s="33"/>
      <c r="D633" s="34"/>
    </row>
    <row r="634" spans="1:4" ht="23.25">
      <c r="A634" s="35" t="s">
        <v>265</v>
      </c>
      <c r="B634" s="32">
        <v>415006</v>
      </c>
      <c r="C634" s="33">
        <v>100</v>
      </c>
      <c r="D634" s="33">
        <v>90</v>
      </c>
    </row>
    <row r="635" spans="1:4" ht="23.25">
      <c r="A635" s="35" t="s">
        <v>266</v>
      </c>
      <c r="B635" s="32">
        <v>415007</v>
      </c>
      <c r="C635" s="33"/>
      <c r="D635" s="33"/>
    </row>
    <row r="636" spans="1:4" ht="23.25">
      <c r="A636" s="35" t="s">
        <v>267</v>
      </c>
      <c r="B636" s="32">
        <v>415008</v>
      </c>
      <c r="C636" s="33"/>
      <c r="D636" s="34"/>
    </row>
    <row r="637" spans="1:4" ht="23.25">
      <c r="A637" s="35" t="s">
        <v>268</v>
      </c>
      <c r="B637" s="32">
        <v>415999</v>
      </c>
      <c r="C637" s="33">
        <v>8000</v>
      </c>
      <c r="D637" s="34">
        <v>17341</v>
      </c>
    </row>
    <row r="638" spans="1:4" ht="23.25">
      <c r="A638" s="35" t="s">
        <v>269</v>
      </c>
      <c r="B638" s="32"/>
      <c r="C638" s="33">
        <v>5000</v>
      </c>
      <c r="D638" s="33">
        <v>2800</v>
      </c>
    </row>
    <row r="639" spans="1:4" ht="24" thickBot="1">
      <c r="A639" s="36" t="s">
        <v>61</v>
      </c>
      <c r="B639" s="37"/>
      <c r="C639" s="38">
        <f>SUM(C630:C638)</f>
        <v>63100</v>
      </c>
      <c r="D639" s="38">
        <f>SUM(D630:D638)</f>
        <v>89131</v>
      </c>
    </row>
    <row r="640" spans="1:4" ht="24" thickTop="1">
      <c r="A640" s="31" t="s">
        <v>62</v>
      </c>
      <c r="B640" s="32">
        <v>416000</v>
      </c>
      <c r="C640" s="33"/>
      <c r="D640" s="34"/>
    </row>
    <row r="641" spans="1:4" ht="23.25">
      <c r="A641" s="35" t="s">
        <v>63</v>
      </c>
      <c r="B641" s="32">
        <v>416001</v>
      </c>
      <c r="C641" s="33"/>
      <c r="D641" s="34"/>
    </row>
    <row r="642" spans="1:4" ht="23.25">
      <c r="A642" s="35" t="s">
        <v>270</v>
      </c>
      <c r="B642" s="32">
        <v>416999</v>
      </c>
      <c r="C642" s="33"/>
      <c r="D642" s="48"/>
    </row>
    <row r="643" spans="1:4" ht="24" thickBot="1">
      <c r="A643" s="36" t="s">
        <v>39</v>
      </c>
      <c r="B643" s="37"/>
      <c r="C643" s="38">
        <f>SUM(C641:C642)</f>
        <v>0</v>
      </c>
      <c r="D643" s="39">
        <f>SUM(D641:D642)</f>
        <v>0</v>
      </c>
    </row>
    <row r="644" spans="1:4" ht="24" thickTop="1">
      <c r="A644" s="31" t="s">
        <v>64</v>
      </c>
      <c r="B644" s="32">
        <v>420000</v>
      </c>
      <c r="C644" s="33"/>
      <c r="D644" s="34"/>
    </row>
    <row r="645" spans="1:4" ht="23.25">
      <c r="A645" s="31" t="s">
        <v>65</v>
      </c>
      <c r="B645" s="32">
        <v>421000</v>
      </c>
      <c r="C645" s="33"/>
      <c r="D645" s="34"/>
    </row>
    <row r="646" spans="1:4" ht="23.25">
      <c r="A646" s="35" t="s">
        <v>66</v>
      </c>
      <c r="B646" s="32">
        <v>421001</v>
      </c>
      <c r="C646" s="33"/>
      <c r="D646" s="34">
        <v>391913.88</v>
      </c>
    </row>
    <row r="647" spans="1:4" ht="23.25">
      <c r="A647" s="35" t="s">
        <v>271</v>
      </c>
      <c r="B647" s="32">
        <v>421002</v>
      </c>
      <c r="C647" s="33">
        <v>13200000</v>
      </c>
      <c r="D647" s="34">
        <v>14161176.68</v>
      </c>
    </row>
    <row r="648" spans="1:4" ht="23.25">
      <c r="A648" s="35" t="s">
        <v>272</v>
      </c>
      <c r="B648" s="32">
        <v>421003</v>
      </c>
      <c r="C648" s="33"/>
      <c r="D648" s="34"/>
    </row>
    <row r="649" spans="1:4" ht="23.25">
      <c r="A649" s="35" t="s">
        <v>273</v>
      </c>
      <c r="B649" s="32">
        <v>421004</v>
      </c>
      <c r="C649" s="33"/>
      <c r="D649" s="34"/>
    </row>
    <row r="650" spans="1:4" ht="23.25">
      <c r="A650" s="35" t="s">
        <v>274</v>
      </c>
      <c r="B650" s="32">
        <v>421005</v>
      </c>
      <c r="C650" s="33">
        <v>85000</v>
      </c>
      <c r="D650" s="34">
        <v>75649.39</v>
      </c>
    </row>
    <row r="651" spans="1:4" ht="23.25">
      <c r="A651" s="35" t="s">
        <v>275</v>
      </c>
      <c r="B651" s="32">
        <v>421006</v>
      </c>
      <c r="C651" s="33">
        <v>650000</v>
      </c>
      <c r="D651" s="34">
        <v>717289.74</v>
      </c>
    </row>
    <row r="652" spans="1:4" ht="23.25">
      <c r="A652" s="35" t="s">
        <v>276</v>
      </c>
      <c r="B652" s="32">
        <v>421007</v>
      </c>
      <c r="C652" s="33">
        <v>1000000</v>
      </c>
      <c r="D652" s="34">
        <v>1221899.74</v>
      </c>
    </row>
    <row r="653" spans="1:4" ht="23.25">
      <c r="A653" s="35" t="s">
        <v>277</v>
      </c>
      <c r="B653" s="32">
        <v>421008</v>
      </c>
      <c r="C653" s="33"/>
      <c r="D653" s="34"/>
    </row>
    <row r="654" spans="1:4" ht="23.25">
      <c r="A654" s="35" t="s">
        <v>278</v>
      </c>
      <c r="B654" s="32">
        <v>421009</v>
      </c>
      <c r="C654" s="33"/>
      <c r="D654" s="34"/>
    </row>
    <row r="655" spans="1:4" ht="23.25">
      <c r="A655" s="35" t="s">
        <v>279</v>
      </c>
      <c r="B655" s="32">
        <v>421010</v>
      </c>
      <c r="C655" s="33"/>
      <c r="D655" s="34"/>
    </row>
    <row r="656" spans="1:4" ht="23.25">
      <c r="A656" s="35" t="s">
        <v>280</v>
      </c>
      <c r="B656" s="32">
        <v>421011</v>
      </c>
      <c r="C656" s="33"/>
      <c r="D656" s="34"/>
    </row>
    <row r="657" spans="1:4" ht="23.25">
      <c r="A657" s="35" t="s">
        <v>281</v>
      </c>
      <c r="B657" s="32">
        <v>421012</v>
      </c>
      <c r="C657" s="33">
        <v>20000</v>
      </c>
      <c r="D657" s="34">
        <v>23143.72</v>
      </c>
    </row>
    <row r="658" spans="1:4" ht="23.25">
      <c r="A658" s="35" t="s">
        <v>282</v>
      </c>
      <c r="B658" s="32">
        <v>421013</v>
      </c>
      <c r="C658" s="33">
        <v>60000</v>
      </c>
      <c r="D658" s="34">
        <v>38668.74</v>
      </c>
    </row>
    <row r="659" spans="1:4" ht="23.25">
      <c r="A659" s="35" t="s">
        <v>283</v>
      </c>
      <c r="B659" s="32">
        <v>421014</v>
      </c>
      <c r="C659" s="33"/>
      <c r="D659" s="34"/>
    </row>
    <row r="660" spans="1:4" ht="23.25">
      <c r="A660" s="35" t="s">
        <v>284</v>
      </c>
      <c r="B660" s="32">
        <v>421015</v>
      </c>
      <c r="C660" s="33">
        <v>185000</v>
      </c>
      <c r="D660" s="34">
        <v>148377</v>
      </c>
    </row>
    <row r="661" spans="1:4" ht="23.25">
      <c r="A661" s="35" t="s">
        <v>285</v>
      </c>
      <c r="B661" s="32"/>
      <c r="C661" s="33"/>
      <c r="D661" s="34"/>
    </row>
    <row r="662" spans="1:4" ht="23.25">
      <c r="A662" s="35" t="s">
        <v>286</v>
      </c>
      <c r="B662" s="32">
        <v>421016</v>
      </c>
      <c r="C662" s="33"/>
      <c r="D662" s="34"/>
    </row>
    <row r="663" spans="1:4" ht="23.25">
      <c r="A663" s="35" t="s">
        <v>287</v>
      </c>
      <c r="B663" s="32">
        <v>421017</v>
      </c>
      <c r="C663" s="33"/>
      <c r="D663" s="34"/>
    </row>
    <row r="664" spans="1:4" ht="23.25">
      <c r="A664" s="35" t="s">
        <v>288</v>
      </c>
      <c r="B664" s="32">
        <v>421999</v>
      </c>
      <c r="C664" s="33"/>
      <c r="D664" s="34"/>
    </row>
    <row r="665" spans="1:4" ht="23.25">
      <c r="A665" s="50" t="s">
        <v>39</v>
      </c>
      <c r="B665" s="51"/>
      <c r="C665" s="155">
        <f>SUM(C647:C664)</f>
        <v>15200000</v>
      </c>
      <c r="D665" s="155">
        <f>SUM(D646:D664)</f>
        <v>16778118.89</v>
      </c>
    </row>
    <row r="666" spans="1:4" ht="23.25">
      <c r="A666" s="232" t="s">
        <v>0</v>
      </c>
      <c r="B666" s="57" t="s">
        <v>42</v>
      </c>
      <c r="C666" s="283" t="s">
        <v>43</v>
      </c>
      <c r="D666" s="284" t="s">
        <v>45</v>
      </c>
    </row>
    <row r="667" spans="1:4" ht="23.25">
      <c r="A667" s="58"/>
      <c r="B667" s="51" t="s">
        <v>46</v>
      </c>
      <c r="C667" s="280"/>
      <c r="D667" s="282"/>
    </row>
    <row r="668" spans="1:4" ht="23.25">
      <c r="A668" s="31" t="s">
        <v>67</v>
      </c>
      <c r="B668" s="32">
        <v>430000</v>
      </c>
      <c r="C668" s="33"/>
      <c r="D668" s="34"/>
    </row>
    <row r="669" spans="1:4" ht="23.25">
      <c r="A669" s="31" t="s">
        <v>289</v>
      </c>
      <c r="B669" s="32">
        <v>431000</v>
      </c>
      <c r="C669" s="33"/>
      <c r="D669" s="34"/>
    </row>
    <row r="670" spans="1:4" ht="23.25">
      <c r="A670" s="35" t="s">
        <v>290</v>
      </c>
      <c r="B670" s="32">
        <v>431001</v>
      </c>
      <c r="C670" s="33"/>
      <c r="D670" s="34"/>
    </row>
    <row r="671" spans="1:4" ht="23.25">
      <c r="A671" s="35" t="s">
        <v>291</v>
      </c>
      <c r="B671" s="32">
        <v>431002</v>
      </c>
      <c r="C671" s="33">
        <v>13275000</v>
      </c>
      <c r="D671" s="34">
        <f>9850985+167405+388600+4500+4025</f>
        <v>10415515</v>
      </c>
    </row>
    <row r="672" spans="1:4" ht="23.25">
      <c r="A672" s="35" t="s">
        <v>292</v>
      </c>
      <c r="B672" s="32"/>
      <c r="C672" s="33"/>
      <c r="D672" s="34"/>
    </row>
    <row r="673" spans="1:4" ht="24" thickBot="1">
      <c r="A673" s="36" t="s">
        <v>39</v>
      </c>
      <c r="B673" s="37"/>
      <c r="C673" s="38">
        <f>SUM(C671:C672)</f>
        <v>13275000</v>
      </c>
      <c r="D673" s="38">
        <f>SUM(D671:D672)</f>
        <v>10415515</v>
      </c>
    </row>
    <row r="674" spans="1:4" ht="24" thickTop="1">
      <c r="A674" s="31" t="s">
        <v>293</v>
      </c>
      <c r="B674" s="32">
        <v>440000</v>
      </c>
      <c r="C674" s="33" t="s">
        <v>8</v>
      </c>
      <c r="D674" s="34"/>
    </row>
    <row r="675" spans="1:4" ht="23.25">
      <c r="A675" s="31" t="s">
        <v>294</v>
      </c>
      <c r="B675" s="32">
        <v>441000</v>
      </c>
      <c r="C675" s="33"/>
      <c r="D675" s="34"/>
    </row>
    <row r="676" spans="1:4" ht="23.25">
      <c r="A676" s="35" t="s">
        <v>295</v>
      </c>
      <c r="B676" s="32">
        <v>441001</v>
      </c>
      <c r="C676" s="33"/>
      <c r="D676" s="34">
        <v>9721646</v>
      </c>
    </row>
    <row r="677" spans="1:4" ht="23.25">
      <c r="A677" s="35" t="s">
        <v>296</v>
      </c>
      <c r="B677" s="32"/>
      <c r="C677" s="33"/>
      <c r="D677" s="34"/>
    </row>
    <row r="678" spans="1:4" ht="23.25">
      <c r="A678" s="35" t="s">
        <v>297</v>
      </c>
      <c r="B678" s="32">
        <v>441002</v>
      </c>
      <c r="C678" s="33"/>
      <c r="D678" s="34"/>
    </row>
    <row r="679" spans="1:4" ht="24" thickBot="1">
      <c r="A679" s="36" t="s">
        <v>39</v>
      </c>
      <c r="B679" s="37"/>
      <c r="C679" s="38"/>
      <c r="D679" s="38">
        <f>SUM(D676:D678)</f>
        <v>9721646</v>
      </c>
    </row>
    <row r="680" spans="1:4" ht="24.75" thickBot="1" thickTop="1">
      <c r="A680" s="50" t="s">
        <v>68</v>
      </c>
      <c r="B680" s="55"/>
      <c r="C680" s="56">
        <f>C541+C607+C615+C639+C665+C673</f>
        <v>29246100</v>
      </c>
      <c r="D680" s="56">
        <f>D541+D607+D615+D639+D665+D673+D679</f>
        <v>37776937.41</v>
      </c>
    </row>
    <row r="681" ht="24" thickTop="1"/>
    <row r="701" spans="1:4" ht="23.25">
      <c r="A701" s="285" t="s">
        <v>40</v>
      </c>
      <c r="B701" s="285"/>
      <c r="C701" s="285"/>
      <c r="D701" s="285"/>
    </row>
    <row r="702" spans="1:4" ht="23.25">
      <c r="A702" s="286" t="s">
        <v>24</v>
      </c>
      <c r="B702" s="286"/>
      <c r="C702" s="286"/>
      <c r="D702" s="286"/>
    </row>
    <row r="703" spans="1:4" ht="23.25">
      <c r="A703" s="286" t="s">
        <v>41</v>
      </c>
      <c r="B703" s="286"/>
      <c r="C703" s="286"/>
      <c r="D703" s="286"/>
    </row>
    <row r="704" spans="1:4" ht="23.25">
      <c r="A704" s="287" t="s">
        <v>345</v>
      </c>
      <c r="B704" s="288"/>
      <c r="C704" s="288"/>
      <c r="D704" s="288"/>
    </row>
    <row r="705" spans="1:4" ht="23.25">
      <c r="A705" s="240" t="s">
        <v>0</v>
      </c>
      <c r="B705" s="57" t="s">
        <v>42</v>
      </c>
      <c r="C705" s="283" t="s">
        <v>43</v>
      </c>
      <c r="D705" s="284" t="s">
        <v>45</v>
      </c>
    </row>
    <row r="706" spans="1:4" ht="23.25">
      <c r="A706" s="58"/>
      <c r="B706" s="51" t="s">
        <v>46</v>
      </c>
      <c r="C706" s="280"/>
      <c r="D706" s="282"/>
    </row>
    <row r="707" spans="1:4" ht="23.25">
      <c r="A707" s="28" t="s">
        <v>47</v>
      </c>
      <c r="B707" s="26">
        <v>410000</v>
      </c>
      <c r="C707" s="29"/>
      <c r="D707" s="30"/>
    </row>
    <row r="708" spans="1:4" ht="23.25">
      <c r="A708" s="31" t="s">
        <v>48</v>
      </c>
      <c r="B708" s="32">
        <v>411000</v>
      </c>
      <c r="D708" s="34"/>
    </row>
    <row r="709" spans="1:4" ht="23.25">
      <c r="A709" s="35" t="s">
        <v>49</v>
      </c>
      <c r="B709" s="32">
        <v>411001</v>
      </c>
      <c r="C709" s="33">
        <v>175000</v>
      </c>
      <c r="D709" s="34">
        <v>276360.46</v>
      </c>
    </row>
    <row r="710" spans="1:4" ht="23.25">
      <c r="A710" s="35" t="s">
        <v>50</v>
      </c>
      <c r="B710" s="32">
        <v>411002</v>
      </c>
      <c r="C710" s="33">
        <v>5000</v>
      </c>
      <c r="D710" s="34">
        <v>4871.8</v>
      </c>
    </row>
    <row r="711" spans="1:4" ht="23.25">
      <c r="A711" s="35" t="s">
        <v>51</v>
      </c>
      <c r="B711" s="32">
        <v>411003</v>
      </c>
      <c r="C711" s="33">
        <v>45000</v>
      </c>
      <c r="D711" s="34">
        <v>63422.6</v>
      </c>
    </row>
    <row r="712" spans="1:4" ht="23.25">
      <c r="A712" s="35" t="s">
        <v>52</v>
      </c>
      <c r="B712" s="32">
        <v>411004</v>
      </c>
      <c r="C712" s="33"/>
      <c r="D712" s="34"/>
    </row>
    <row r="713" spans="1:4" ht="23.25">
      <c r="A713" s="35" t="s">
        <v>187</v>
      </c>
      <c r="B713" s="32">
        <v>411005</v>
      </c>
      <c r="C713" s="33"/>
      <c r="D713" s="34"/>
    </row>
    <row r="714" spans="1:4" ht="23.25">
      <c r="A714" s="35" t="s">
        <v>188</v>
      </c>
      <c r="B714" s="32">
        <v>411006</v>
      </c>
      <c r="C714" s="33"/>
      <c r="D714" s="34"/>
    </row>
    <row r="715" spans="1:4" ht="23.25">
      <c r="A715" s="35" t="s">
        <v>189</v>
      </c>
      <c r="B715" s="32">
        <v>411007</v>
      </c>
      <c r="C715" s="33"/>
      <c r="D715" s="34"/>
    </row>
    <row r="716" spans="1:4" ht="24" thickBot="1">
      <c r="A716" s="36" t="s">
        <v>39</v>
      </c>
      <c r="B716" s="37"/>
      <c r="C716" s="38">
        <f>SUM(C709:C715)</f>
        <v>225000</v>
      </c>
      <c r="D716" s="38">
        <f>SUM(D709:D715)</f>
        <v>344654.86</v>
      </c>
    </row>
    <row r="717" spans="1:4" ht="24" thickTop="1">
      <c r="A717" s="31" t="s">
        <v>190</v>
      </c>
      <c r="B717" s="32">
        <v>412000</v>
      </c>
      <c r="C717" s="33"/>
      <c r="D717" s="34"/>
    </row>
    <row r="718" spans="1:4" ht="23.25">
      <c r="A718" s="35" t="s">
        <v>329</v>
      </c>
      <c r="B718" s="32">
        <v>412101</v>
      </c>
      <c r="C718" s="33"/>
      <c r="D718" s="34"/>
    </row>
    <row r="719" spans="1:4" ht="23.25">
      <c r="A719" s="35" t="s">
        <v>192</v>
      </c>
      <c r="B719" s="32">
        <v>412102</v>
      </c>
      <c r="C719" s="33"/>
      <c r="D719" s="34"/>
    </row>
    <row r="720" spans="1:4" ht="23.25">
      <c r="A720" s="35" t="s">
        <v>193</v>
      </c>
      <c r="B720" s="32">
        <v>412103</v>
      </c>
      <c r="C720" s="33"/>
      <c r="D720" s="34"/>
    </row>
    <row r="721" spans="1:4" ht="23.25">
      <c r="A721" s="35" t="s">
        <v>194</v>
      </c>
      <c r="B721" s="32">
        <v>412104</v>
      </c>
      <c r="C721" s="33">
        <v>1000</v>
      </c>
      <c r="D721" s="34">
        <v>3040</v>
      </c>
    </row>
    <row r="722" spans="1:4" ht="23.25">
      <c r="A722" s="35" t="s">
        <v>195</v>
      </c>
      <c r="B722" s="32">
        <v>412105</v>
      </c>
      <c r="C722" s="33"/>
      <c r="D722" s="34"/>
    </row>
    <row r="723" spans="1:4" ht="23.25">
      <c r="A723" s="35" t="s">
        <v>196</v>
      </c>
      <c r="B723" s="32">
        <v>412106</v>
      </c>
      <c r="C723" s="33">
        <v>4000</v>
      </c>
      <c r="D723" s="34">
        <v>1385</v>
      </c>
    </row>
    <row r="724" spans="1:4" ht="23.25">
      <c r="A724" s="35" t="s">
        <v>197</v>
      </c>
      <c r="B724" s="32">
        <v>412107</v>
      </c>
      <c r="C724" s="33">
        <v>58500</v>
      </c>
      <c r="D724" s="34">
        <v>59515</v>
      </c>
    </row>
    <row r="725" spans="1:4" ht="23.25">
      <c r="A725" s="35" t="s">
        <v>198</v>
      </c>
      <c r="B725" s="32">
        <v>412108</v>
      </c>
      <c r="C725" s="33"/>
      <c r="D725" s="34"/>
    </row>
    <row r="726" spans="1:4" ht="23.25">
      <c r="A726" s="35" t="s">
        <v>327</v>
      </c>
      <c r="B726" s="32">
        <v>412109</v>
      </c>
      <c r="C726" s="33">
        <v>9000</v>
      </c>
      <c r="D726" s="34">
        <v>8850</v>
      </c>
    </row>
    <row r="727" spans="1:4" ht="23.25">
      <c r="A727" s="157" t="s">
        <v>200</v>
      </c>
      <c r="B727" s="32"/>
      <c r="C727" s="33"/>
      <c r="D727" s="34"/>
    </row>
    <row r="728" spans="1:4" ht="23.25">
      <c r="A728" s="35" t="s">
        <v>201</v>
      </c>
      <c r="B728" s="32">
        <v>412110</v>
      </c>
      <c r="C728" s="33"/>
      <c r="D728" s="34"/>
    </row>
    <row r="729" spans="1:4" ht="23.25">
      <c r="A729" s="35" t="s">
        <v>202</v>
      </c>
      <c r="B729" s="32">
        <v>412111</v>
      </c>
      <c r="C729" s="33"/>
      <c r="D729" s="34"/>
    </row>
    <row r="730" spans="1:4" ht="23.25">
      <c r="A730" s="35" t="s">
        <v>203</v>
      </c>
      <c r="B730" s="32"/>
      <c r="C730" s="33"/>
      <c r="D730" s="34"/>
    </row>
    <row r="731" spans="1:4" ht="23.25">
      <c r="A731" s="35" t="s">
        <v>204</v>
      </c>
      <c r="B731" s="32">
        <v>412112</v>
      </c>
      <c r="C731" s="33">
        <v>1000</v>
      </c>
      <c r="D731" s="34">
        <v>540</v>
      </c>
    </row>
    <row r="732" spans="1:4" ht="23.25">
      <c r="A732" s="35" t="s">
        <v>205</v>
      </c>
      <c r="B732" s="32">
        <v>412113</v>
      </c>
      <c r="C732" s="33"/>
      <c r="D732" s="34"/>
    </row>
    <row r="733" spans="1:4" ht="23.25">
      <c r="A733" s="35" t="s">
        <v>206</v>
      </c>
      <c r="B733" s="32">
        <v>412114</v>
      </c>
      <c r="C733" s="33"/>
      <c r="D733" s="34"/>
    </row>
    <row r="734" spans="1:4" ht="23.25">
      <c r="A734" s="35" t="s">
        <v>207</v>
      </c>
      <c r="B734" s="32">
        <v>412115</v>
      </c>
      <c r="C734" s="33"/>
      <c r="D734" s="34"/>
    </row>
    <row r="735" spans="1:4" ht="23.25">
      <c r="A735" s="46" t="s">
        <v>208</v>
      </c>
      <c r="B735" s="27">
        <v>412116</v>
      </c>
      <c r="C735" s="40"/>
      <c r="D735" s="47"/>
    </row>
    <row r="736" spans="1:4" ht="23.25">
      <c r="A736" s="240" t="s">
        <v>0</v>
      </c>
      <c r="B736" s="57" t="s">
        <v>42</v>
      </c>
      <c r="C736" s="283" t="s">
        <v>43</v>
      </c>
      <c r="D736" s="284" t="s">
        <v>45</v>
      </c>
    </row>
    <row r="737" spans="1:4" ht="23.25">
      <c r="A737" s="58"/>
      <c r="B737" s="51" t="s">
        <v>46</v>
      </c>
      <c r="C737" s="280"/>
      <c r="D737" s="282"/>
    </row>
    <row r="738" spans="1:4" ht="23.25">
      <c r="A738" s="9" t="s">
        <v>209</v>
      </c>
      <c r="B738" s="32">
        <v>412117</v>
      </c>
      <c r="C738" s="41"/>
      <c r="D738" s="30"/>
    </row>
    <row r="739" spans="1:4" ht="23.25">
      <c r="A739" s="42" t="s">
        <v>210</v>
      </c>
      <c r="B739" s="32">
        <v>412118</v>
      </c>
      <c r="C739" s="43"/>
      <c r="D739" s="34"/>
    </row>
    <row r="740" spans="1:4" ht="23.25">
      <c r="A740" s="42" t="s">
        <v>212</v>
      </c>
      <c r="B740" s="32"/>
      <c r="C740" s="43"/>
      <c r="D740" s="34"/>
    </row>
    <row r="741" spans="1:4" ht="23.25">
      <c r="A741" s="42" t="s">
        <v>211</v>
      </c>
      <c r="B741" s="32">
        <v>412119</v>
      </c>
      <c r="C741" s="43"/>
      <c r="D741" s="34"/>
    </row>
    <row r="742" spans="1:4" ht="23.25">
      <c r="A742" s="42" t="s">
        <v>213</v>
      </c>
      <c r="B742" s="32"/>
      <c r="C742" s="43"/>
      <c r="D742" s="34"/>
    </row>
    <row r="743" spans="1:4" ht="23.25">
      <c r="A743" s="42" t="s">
        <v>214</v>
      </c>
      <c r="B743" s="32">
        <v>412120</v>
      </c>
      <c r="C743" s="43"/>
      <c r="D743" s="34"/>
    </row>
    <row r="744" spans="1:4" ht="23.25">
      <c r="A744" s="42" t="s">
        <v>215</v>
      </c>
      <c r="B744" s="32">
        <v>412121</v>
      </c>
      <c r="C744" s="43"/>
      <c r="D744" s="34"/>
    </row>
    <row r="745" spans="1:4" ht="23.25">
      <c r="A745" s="42" t="s">
        <v>216</v>
      </c>
      <c r="B745" s="32">
        <v>412122</v>
      </c>
      <c r="C745" s="43"/>
      <c r="D745" s="34"/>
    </row>
    <row r="746" spans="1:4" ht="23.25">
      <c r="A746" s="42" t="s">
        <v>217</v>
      </c>
      <c r="B746" s="32">
        <v>412123</v>
      </c>
      <c r="C746" s="43"/>
      <c r="D746" s="34"/>
    </row>
    <row r="747" spans="1:4" ht="23.25">
      <c r="A747" s="42" t="s">
        <v>218</v>
      </c>
      <c r="B747" s="32">
        <v>412124</v>
      </c>
      <c r="C747" s="43"/>
      <c r="D747" s="34"/>
    </row>
    <row r="748" spans="1:4" ht="23.25">
      <c r="A748" s="42" t="s">
        <v>219</v>
      </c>
      <c r="B748" s="32">
        <v>412125</v>
      </c>
      <c r="C748" s="43"/>
      <c r="D748" s="34"/>
    </row>
    <row r="749" spans="1:4" ht="23.25">
      <c r="A749" s="42" t="s">
        <v>220</v>
      </c>
      <c r="B749" s="32"/>
      <c r="C749" s="43"/>
      <c r="D749" s="34"/>
    </row>
    <row r="750" spans="1:4" ht="23.25">
      <c r="A750" s="42" t="s">
        <v>221</v>
      </c>
      <c r="B750" s="32">
        <v>412126</v>
      </c>
      <c r="C750" s="43"/>
      <c r="D750" s="34"/>
    </row>
    <row r="751" spans="1:4" ht="23.25">
      <c r="A751" s="42" t="s">
        <v>222</v>
      </c>
      <c r="B751" s="32">
        <v>412127</v>
      </c>
      <c r="C751" s="43"/>
      <c r="D751" s="34"/>
    </row>
    <row r="752" spans="1:4" ht="23.25">
      <c r="A752" s="42" t="s">
        <v>223</v>
      </c>
      <c r="B752" s="32">
        <v>412128</v>
      </c>
      <c r="C752" s="43">
        <v>500</v>
      </c>
      <c r="D752" s="34">
        <v>470</v>
      </c>
    </row>
    <row r="753" spans="1:4" ht="23.25">
      <c r="A753" s="42" t="s">
        <v>224</v>
      </c>
      <c r="B753" s="32">
        <v>412129</v>
      </c>
      <c r="C753" s="43"/>
      <c r="D753" s="34"/>
    </row>
    <row r="754" spans="1:4" ht="23.25">
      <c r="A754" s="42" t="s">
        <v>225</v>
      </c>
      <c r="B754" s="32">
        <v>412130</v>
      </c>
      <c r="C754" s="43"/>
      <c r="D754" s="34"/>
    </row>
    <row r="755" spans="1:4" ht="23.25">
      <c r="A755" s="42" t="s">
        <v>226</v>
      </c>
      <c r="B755" s="32">
        <v>412199</v>
      </c>
      <c r="C755" s="43"/>
      <c r="D755" s="34"/>
    </row>
    <row r="756" spans="1:4" ht="23.25">
      <c r="A756" s="42" t="s">
        <v>227</v>
      </c>
      <c r="B756" s="32">
        <v>412201</v>
      </c>
      <c r="C756" s="43"/>
      <c r="D756" s="34"/>
    </row>
    <row r="757" spans="1:4" ht="23.25">
      <c r="A757" s="44" t="s">
        <v>228</v>
      </c>
      <c r="B757" s="32">
        <v>412202</v>
      </c>
      <c r="C757" s="43">
        <v>7000</v>
      </c>
      <c r="D757" s="34">
        <v>15540</v>
      </c>
    </row>
    <row r="758" spans="1:4" ht="23.25">
      <c r="A758" s="44" t="s">
        <v>229</v>
      </c>
      <c r="B758" s="32">
        <v>412203</v>
      </c>
      <c r="C758" s="43"/>
      <c r="D758" s="34"/>
    </row>
    <row r="759" spans="1:4" ht="23.25">
      <c r="A759" s="44" t="s">
        <v>230</v>
      </c>
      <c r="B759" s="32">
        <v>412204</v>
      </c>
      <c r="C759" s="43"/>
      <c r="D759" s="34"/>
    </row>
    <row r="760" spans="1:4" ht="23.25">
      <c r="A760" s="44" t="s">
        <v>231</v>
      </c>
      <c r="B760" s="32"/>
      <c r="C760" s="43"/>
      <c r="D760" s="34"/>
    </row>
    <row r="761" spans="1:4" ht="23.25">
      <c r="A761" s="44" t="s">
        <v>232</v>
      </c>
      <c r="B761" s="32">
        <v>412205</v>
      </c>
      <c r="C761" s="43"/>
      <c r="D761" s="34"/>
    </row>
    <row r="762" spans="1:4" ht="23.25">
      <c r="A762" s="44" t="s">
        <v>233</v>
      </c>
      <c r="B762" s="32">
        <v>412206</v>
      </c>
      <c r="C762" s="43"/>
      <c r="D762" s="34"/>
    </row>
    <row r="763" spans="1:4" ht="23.25">
      <c r="A763" s="44" t="s">
        <v>234</v>
      </c>
      <c r="B763" s="32">
        <v>412207</v>
      </c>
      <c r="C763" s="43"/>
      <c r="D763" s="34"/>
    </row>
    <row r="764" spans="1:4" ht="23.25">
      <c r="A764" s="44" t="s">
        <v>235</v>
      </c>
      <c r="B764" s="32">
        <v>412208</v>
      </c>
      <c r="C764" s="43"/>
      <c r="D764" s="34"/>
    </row>
    <row r="765" spans="1:4" ht="23.25">
      <c r="A765" s="44" t="s">
        <v>236</v>
      </c>
      <c r="B765" s="32">
        <v>412209</v>
      </c>
      <c r="C765" s="43"/>
      <c r="D765" s="34"/>
    </row>
    <row r="766" spans="1:4" ht="23.25">
      <c r="A766" s="44" t="s">
        <v>237</v>
      </c>
      <c r="B766" s="32">
        <v>412210</v>
      </c>
      <c r="C766" s="43">
        <v>10000</v>
      </c>
      <c r="D766" s="34"/>
    </row>
    <row r="767" spans="1:4" ht="23.25">
      <c r="A767" s="44" t="s">
        <v>238</v>
      </c>
      <c r="B767" s="32">
        <v>412211</v>
      </c>
      <c r="C767" s="43"/>
      <c r="D767" s="34"/>
    </row>
    <row r="768" spans="1:4" ht="23.25">
      <c r="A768" s="44" t="s">
        <v>239</v>
      </c>
      <c r="B768" s="32">
        <v>412299</v>
      </c>
      <c r="C768" s="43"/>
      <c r="D768" s="34"/>
    </row>
    <row r="769" spans="1:4" ht="23.25">
      <c r="A769" s="44" t="s">
        <v>240</v>
      </c>
      <c r="B769" s="32">
        <v>412301</v>
      </c>
      <c r="C769" s="43">
        <v>2000</v>
      </c>
      <c r="D769" s="34">
        <v>4000</v>
      </c>
    </row>
    <row r="770" spans="1:4" ht="23.25">
      <c r="A770" s="215" t="s">
        <v>241</v>
      </c>
      <c r="B770" s="27">
        <v>412302</v>
      </c>
      <c r="C770" s="216"/>
      <c r="D770" s="47"/>
    </row>
    <row r="771" spans="1:4" ht="23.25">
      <c r="A771" s="240" t="s">
        <v>0</v>
      </c>
      <c r="B771" s="57" t="s">
        <v>42</v>
      </c>
      <c r="C771" s="283" t="s">
        <v>43</v>
      </c>
      <c r="D771" s="284" t="s">
        <v>45</v>
      </c>
    </row>
    <row r="772" spans="1:4" ht="23.25">
      <c r="A772" s="58"/>
      <c r="B772" s="51" t="s">
        <v>46</v>
      </c>
      <c r="C772" s="280"/>
      <c r="D772" s="282"/>
    </row>
    <row r="773" spans="1:4" ht="23.25">
      <c r="A773" s="44" t="s">
        <v>242</v>
      </c>
      <c r="B773" s="32">
        <v>412303</v>
      </c>
      <c r="C773" s="43">
        <v>21000</v>
      </c>
      <c r="D773" s="34">
        <v>19400</v>
      </c>
    </row>
    <row r="774" spans="1:4" ht="23.25">
      <c r="A774" s="44" t="s">
        <v>243</v>
      </c>
      <c r="B774" s="32"/>
      <c r="C774" s="43"/>
      <c r="D774" s="34"/>
    </row>
    <row r="775" spans="1:4" ht="23.25">
      <c r="A775" s="35" t="s">
        <v>244</v>
      </c>
      <c r="B775" s="32">
        <v>412304</v>
      </c>
      <c r="C775" s="43">
        <v>2000</v>
      </c>
      <c r="D775" s="34">
        <v>500</v>
      </c>
    </row>
    <row r="776" spans="1:4" ht="23.25">
      <c r="A776" s="44" t="s">
        <v>245</v>
      </c>
      <c r="B776" s="32"/>
      <c r="C776" s="43"/>
      <c r="D776" s="34"/>
    </row>
    <row r="777" spans="1:4" ht="23.25">
      <c r="A777" s="35" t="s">
        <v>246</v>
      </c>
      <c r="B777" s="32">
        <v>412305</v>
      </c>
      <c r="C777" s="33">
        <v>10000</v>
      </c>
      <c r="D777" s="34">
        <v>11900</v>
      </c>
    </row>
    <row r="778" spans="1:4" ht="23.25">
      <c r="A778" s="44" t="s">
        <v>247</v>
      </c>
      <c r="B778" s="32">
        <v>412306</v>
      </c>
      <c r="C778" s="43">
        <v>1000</v>
      </c>
      <c r="D778" s="34">
        <v>3000</v>
      </c>
    </row>
    <row r="779" spans="1:4" ht="23.25">
      <c r="A779" s="35" t="s">
        <v>248</v>
      </c>
      <c r="B779" s="32">
        <v>412307</v>
      </c>
      <c r="C779" s="33">
        <v>500</v>
      </c>
      <c r="D779" s="34">
        <v>380</v>
      </c>
    </row>
    <row r="780" spans="1:4" ht="23.25">
      <c r="A780" s="35" t="s">
        <v>249</v>
      </c>
      <c r="B780" s="32">
        <v>412308</v>
      </c>
      <c r="C780" s="33">
        <v>500</v>
      </c>
      <c r="D780" s="34">
        <v>365</v>
      </c>
    </row>
    <row r="781" spans="1:4" ht="23.25">
      <c r="A781" s="35" t="s">
        <v>250</v>
      </c>
      <c r="B781" s="32">
        <v>412309</v>
      </c>
      <c r="C781" s="33"/>
      <c r="D781" s="34"/>
    </row>
    <row r="782" spans="1:4" ht="24" thickBot="1">
      <c r="A782" s="36" t="s">
        <v>39</v>
      </c>
      <c r="B782" s="32"/>
      <c r="C782" s="38">
        <f>SUM(C721:C781)</f>
        <v>128000</v>
      </c>
      <c r="D782" s="38">
        <f>SUM(D721:D781)</f>
        <v>128885</v>
      </c>
    </row>
    <row r="783" spans="1:4" ht="24" thickTop="1">
      <c r="A783" s="31" t="s">
        <v>53</v>
      </c>
      <c r="B783" s="32">
        <v>413000</v>
      </c>
      <c r="C783" s="33"/>
      <c r="D783" s="34"/>
    </row>
    <row r="784" spans="1:4" ht="23.25">
      <c r="A784" s="35" t="s">
        <v>54</v>
      </c>
      <c r="B784" s="32">
        <v>413001</v>
      </c>
      <c r="C784" s="33">
        <v>17500</v>
      </c>
      <c r="D784" s="34">
        <v>17100</v>
      </c>
    </row>
    <row r="785" spans="1:4" ht="23.25">
      <c r="A785" s="35" t="s">
        <v>55</v>
      </c>
      <c r="B785" s="32">
        <v>413002</v>
      </c>
      <c r="C785" s="33">
        <v>52500</v>
      </c>
      <c r="D785" s="34">
        <v>69475</v>
      </c>
    </row>
    <row r="786" spans="1:4" ht="23.25">
      <c r="A786" s="35" t="s">
        <v>56</v>
      </c>
      <c r="B786" s="32">
        <v>413003</v>
      </c>
      <c r="C786" s="33">
        <v>250000</v>
      </c>
      <c r="D786" s="34">
        <v>220436.3</v>
      </c>
    </row>
    <row r="787" spans="1:4" ht="23.25">
      <c r="A787" s="35" t="s">
        <v>57</v>
      </c>
      <c r="B787" s="32">
        <v>413004</v>
      </c>
      <c r="C787" s="33"/>
      <c r="D787" s="34"/>
    </row>
    <row r="788" spans="1:4" ht="23.25">
      <c r="A788" s="35" t="s">
        <v>58</v>
      </c>
      <c r="B788" s="32">
        <v>413005</v>
      </c>
      <c r="C788" s="33"/>
      <c r="D788" s="34"/>
    </row>
    <row r="789" spans="1:4" ht="23.25">
      <c r="A789" s="35" t="s">
        <v>251</v>
      </c>
      <c r="B789" s="32">
        <v>413999</v>
      </c>
      <c r="C789" s="33">
        <v>35000</v>
      </c>
      <c r="D789" s="33">
        <v>41957.24</v>
      </c>
    </row>
    <row r="790" spans="1:4" ht="24" thickBot="1">
      <c r="A790" s="36" t="s">
        <v>39</v>
      </c>
      <c r="B790" s="32"/>
      <c r="C790" s="38">
        <f>SUM(C784:C789)</f>
        <v>355000</v>
      </c>
      <c r="D790" s="38">
        <f>SUM(D784:D789)</f>
        <v>348968.54</v>
      </c>
    </row>
    <row r="791" spans="1:4" ht="24" thickTop="1">
      <c r="A791" s="31" t="s">
        <v>59</v>
      </c>
      <c r="B791" s="32">
        <v>414000</v>
      </c>
      <c r="C791" s="33"/>
      <c r="D791" s="34"/>
    </row>
    <row r="792" spans="1:4" ht="23.25">
      <c r="A792" s="35" t="s">
        <v>252</v>
      </c>
      <c r="B792" s="32">
        <v>414001</v>
      </c>
      <c r="C792" s="33"/>
      <c r="D792" s="34"/>
    </row>
    <row r="793" spans="1:4" ht="23.25">
      <c r="A793" s="35" t="s">
        <v>253</v>
      </c>
      <c r="B793" s="32">
        <v>414002</v>
      </c>
      <c r="C793" s="33"/>
      <c r="D793" s="34"/>
    </row>
    <row r="794" spans="1:4" ht="23.25">
      <c r="A794" s="35" t="s">
        <v>254</v>
      </c>
      <c r="B794" s="32">
        <v>414003</v>
      </c>
      <c r="C794" s="33"/>
      <c r="D794" s="34"/>
    </row>
    <row r="795" spans="1:4" ht="23.25">
      <c r="A795" s="35" t="s">
        <v>255</v>
      </c>
      <c r="B795" s="32">
        <v>414004</v>
      </c>
      <c r="C795" s="33"/>
      <c r="D795" s="34"/>
    </row>
    <row r="796" spans="1:4" ht="23.25">
      <c r="A796" s="35" t="s">
        <v>256</v>
      </c>
      <c r="B796" s="32"/>
      <c r="C796" s="33"/>
      <c r="D796" s="34"/>
    </row>
    <row r="797" spans="1:4" ht="23.25">
      <c r="A797" s="35" t="s">
        <v>257</v>
      </c>
      <c r="B797" s="32">
        <v>414005</v>
      </c>
      <c r="C797" s="33"/>
      <c r="D797" s="34"/>
    </row>
    <row r="798" spans="1:4" ht="23.25">
      <c r="A798" s="35" t="s">
        <v>258</v>
      </c>
      <c r="B798" s="32">
        <v>414006</v>
      </c>
      <c r="C798" s="33"/>
      <c r="D798" s="34"/>
    </row>
    <row r="799" spans="1:4" ht="23.25">
      <c r="A799" s="35" t="s">
        <v>259</v>
      </c>
      <c r="B799" s="32">
        <v>414999</v>
      </c>
      <c r="C799" s="33"/>
      <c r="D799" s="49"/>
    </row>
    <row r="800" spans="1:4" ht="24" thickBot="1">
      <c r="A800" s="36" t="s">
        <v>39</v>
      </c>
      <c r="B800" s="37"/>
      <c r="C800" s="45">
        <f>SUM(C792:C799)</f>
        <v>0</v>
      </c>
      <c r="D800" s="45">
        <f>SUM(D792:D799)</f>
        <v>0</v>
      </c>
    </row>
    <row r="801" spans="1:4" ht="24" thickTop="1">
      <c r="A801" s="31" t="s">
        <v>60</v>
      </c>
      <c r="B801" s="32">
        <v>415000</v>
      </c>
      <c r="C801" s="33"/>
      <c r="D801" s="34"/>
    </row>
    <row r="802" spans="1:4" ht="23.25">
      <c r="A802" s="35" t="s">
        <v>260</v>
      </c>
      <c r="B802" s="32">
        <v>415001</v>
      </c>
      <c r="C802" s="33"/>
      <c r="D802" s="34"/>
    </row>
    <row r="803" spans="1:4" ht="23.25">
      <c r="A803" s="35" t="s">
        <v>261</v>
      </c>
      <c r="B803" s="32">
        <v>415002</v>
      </c>
      <c r="C803" s="33"/>
      <c r="D803" s="34"/>
    </row>
    <row r="804" spans="1:4" ht="23.25">
      <c r="A804" s="35" t="s">
        <v>262</v>
      </c>
      <c r="B804" s="32">
        <v>415003</v>
      </c>
      <c r="C804" s="33"/>
      <c r="D804" s="34"/>
    </row>
    <row r="805" spans="1:4" ht="23.25">
      <c r="A805" s="46" t="s">
        <v>263</v>
      </c>
      <c r="B805" s="27">
        <v>415004</v>
      </c>
      <c r="C805" s="40">
        <v>50000</v>
      </c>
      <c r="D805" s="47">
        <v>81900</v>
      </c>
    </row>
    <row r="806" spans="1:4" ht="23.25">
      <c r="A806" s="240" t="s">
        <v>0</v>
      </c>
      <c r="B806" s="57" t="s">
        <v>42</v>
      </c>
      <c r="C806" s="283" t="s">
        <v>43</v>
      </c>
      <c r="D806" s="284"/>
    </row>
    <row r="807" spans="1:4" ht="23.25">
      <c r="A807" s="58"/>
      <c r="B807" s="51" t="s">
        <v>46</v>
      </c>
      <c r="C807" s="280"/>
      <c r="D807" s="282"/>
    </row>
    <row r="808" spans="1:4" ht="23.25">
      <c r="A808" s="35" t="s">
        <v>264</v>
      </c>
      <c r="B808" s="32">
        <v>415005</v>
      </c>
      <c r="C808" s="33"/>
      <c r="D808" s="34"/>
    </row>
    <row r="809" spans="1:4" ht="23.25">
      <c r="A809" s="35" t="s">
        <v>265</v>
      </c>
      <c r="B809" s="32">
        <v>415006</v>
      </c>
      <c r="C809" s="33">
        <v>100</v>
      </c>
      <c r="D809" s="33">
        <v>90</v>
      </c>
    </row>
    <row r="810" spans="1:4" ht="23.25">
      <c r="A810" s="35" t="s">
        <v>266</v>
      </c>
      <c r="B810" s="32">
        <v>415007</v>
      </c>
      <c r="C810" s="33"/>
      <c r="D810" s="33"/>
    </row>
    <row r="811" spans="1:4" ht="23.25">
      <c r="A811" s="35" t="s">
        <v>267</v>
      </c>
      <c r="B811" s="32">
        <v>415008</v>
      </c>
      <c r="C811" s="33"/>
      <c r="D811" s="34"/>
    </row>
    <row r="812" spans="1:4" ht="23.25">
      <c r="A812" s="35" t="s">
        <v>268</v>
      </c>
      <c r="B812" s="32">
        <v>415999</v>
      </c>
      <c r="C812" s="33">
        <v>8000</v>
      </c>
      <c r="D812" s="34">
        <v>18541</v>
      </c>
    </row>
    <row r="813" spans="1:4" ht="23.25">
      <c r="A813" s="35" t="s">
        <v>269</v>
      </c>
      <c r="B813" s="32"/>
      <c r="C813" s="33">
        <v>5000</v>
      </c>
      <c r="D813" s="33">
        <v>3500</v>
      </c>
    </row>
    <row r="814" spans="1:4" ht="24" thickBot="1">
      <c r="A814" s="36" t="s">
        <v>61</v>
      </c>
      <c r="B814" s="37"/>
      <c r="C814" s="38">
        <f>SUM(C805:C813)</f>
        <v>63100</v>
      </c>
      <c r="D814" s="38">
        <f>SUM(D805:D813)</f>
        <v>104031</v>
      </c>
    </row>
    <row r="815" spans="1:4" ht="24" thickTop="1">
      <c r="A815" s="31" t="s">
        <v>62</v>
      </c>
      <c r="B815" s="32">
        <v>416000</v>
      </c>
      <c r="C815" s="33"/>
      <c r="D815" s="34"/>
    </row>
    <row r="816" spans="1:4" ht="23.25">
      <c r="A816" s="35" t="s">
        <v>63</v>
      </c>
      <c r="B816" s="32">
        <v>416001</v>
      </c>
      <c r="C816" s="33"/>
      <c r="D816" s="34"/>
    </row>
    <row r="817" spans="1:4" ht="23.25">
      <c r="A817" s="35" t="s">
        <v>270</v>
      </c>
      <c r="B817" s="32">
        <v>416999</v>
      </c>
      <c r="C817" s="33"/>
      <c r="D817" s="48"/>
    </row>
    <row r="818" spans="1:4" ht="24" thickBot="1">
      <c r="A818" s="36" t="s">
        <v>39</v>
      </c>
      <c r="B818" s="37"/>
      <c r="C818" s="38">
        <f>SUM(C816:C817)</f>
        <v>0</v>
      </c>
      <c r="D818" s="39">
        <f>SUM(D816:D817)</f>
        <v>0</v>
      </c>
    </row>
    <row r="819" spans="1:4" ht="24" thickTop="1">
      <c r="A819" s="31" t="s">
        <v>64</v>
      </c>
      <c r="B819" s="32">
        <v>420000</v>
      </c>
      <c r="C819" s="33"/>
      <c r="D819" s="34"/>
    </row>
    <row r="820" spans="1:4" ht="23.25">
      <c r="A820" s="31" t="s">
        <v>65</v>
      </c>
      <c r="B820" s="32">
        <v>421000</v>
      </c>
      <c r="C820" s="33"/>
      <c r="D820" s="34"/>
    </row>
    <row r="821" spans="1:4" ht="23.25">
      <c r="A821" s="35" t="s">
        <v>66</v>
      </c>
      <c r="B821" s="32">
        <v>421001</v>
      </c>
      <c r="C821" s="33"/>
      <c r="D821" s="34">
        <v>470608.4</v>
      </c>
    </row>
    <row r="822" spans="1:4" ht="23.25">
      <c r="A822" s="35" t="s">
        <v>271</v>
      </c>
      <c r="B822" s="32">
        <v>421002</v>
      </c>
      <c r="C822" s="33">
        <v>13200000</v>
      </c>
      <c r="D822" s="34">
        <v>15365426.82</v>
      </c>
    </row>
    <row r="823" spans="1:4" ht="23.25">
      <c r="A823" s="35" t="s">
        <v>272</v>
      </c>
      <c r="B823" s="32">
        <v>421003</v>
      </c>
      <c r="C823" s="33"/>
      <c r="D823" s="34"/>
    </row>
    <row r="824" spans="1:4" ht="23.25">
      <c r="A824" s="35" t="s">
        <v>273</v>
      </c>
      <c r="B824" s="32">
        <v>421004</v>
      </c>
      <c r="C824" s="33"/>
      <c r="D824" s="34"/>
    </row>
    <row r="825" spans="1:4" ht="23.25">
      <c r="A825" s="35" t="s">
        <v>274</v>
      </c>
      <c r="B825" s="32">
        <v>421005</v>
      </c>
      <c r="C825" s="33">
        <v>85000</v>
      </c>
      <c r="D825" s="34">
        <v>90906.06</v>
      </c>
    </row>
    <row r="826" spans="1:4" ht="23.25">
      <c r="A826" s="35" t="s">
        <v>275</v>
      </c>
      <c r="B826" s="32">
        <v>421006</v>
      </c>
      <c r="C826" s="33">
        <v>650000</v>
      </c>
      <c r="D826" s="34">
        <v>777046.93</v>
      </c>
    </row>
    <row r="827" spans="1:4" ht="23.25">
      <c r="A827" s="35" t="s">
        <v>276</v>
      </c>
      <c r="B827" s="32">
        <v>421007</v>
      </c>
      <c r="C827" s="33">
        <v>1000000</v>
      </c>
      <c r="D827" s="34">
        <v>1340738.07</v>
      </c>
    </row>
    <row r="828" spans="1:4" ht="23.25">
      <c r="A828" s="35" t="s">
        <v>277</v>
      </c>
      <c r="B828" s="32">
        <v>421008</v>
      </c>
      <c r="C828" s="33"/>
      <c r="D828" s="34"/>
    </row>
    <row r="829" spans="1:4" ht="23.25">
      <c r="A829" s="35" t="s">
        <v>278</v>
      </c>
      <c r="B829" s="32">
        <v>421009</v>
      </c>
      <c r="C829" s="33"/>
      <c r="D829" s="34"/>
    </row>
    <row r="830" spans="1:4" ht="23.25">
      <c r="A830" s="35" t="s">
        <v>279</v>
      </c>
      <c r="B830" s="32">
        <v>421010</v>
      </c>
      <c r="C830" s="33"/>
      <c r="D830" s="34"/>
    </row>
    <row r="831" spans="1:4" ht="23.25">
      <c r="A831" s="35" t="s">
        <v>280</v>
      </c>
      <c r="B831" s="32">
        <v>421011</v>
      </c>
      <c r="C831" s="33"/>
      <c r="D831" s="34"/>
    </row>
    <row r="832" spans="1:4" ht="23.25">
      <c r="A832" s="35" t="s">
        <v>281</v>
      </c>
      <c r="B832" s="32">
        <v>421012</v>
      </c>
      <c r="C832" s="33">
        <v>20000</v>
      </c>
      <c r="D832" s="34">
        <v>31150.55</v>
      </c>
    </row>
    <row r="833" spans="1:4" ht="23.25">
      <c r="A833" s="35" t="s">
        <v>282</v>
      </c>
      <c r="B833" s="32">
        <v>421013</v>
      </c>
      <c r="C833" s="33">
        <v>60000</v>
      </c>
      <c r="D833" s="34">
        <v>38668.74</v>
      </c>
    </row>
    <row r="834" spans="1:4" ht="23.25">
      <c r="A834" s="35" t="s">
        <v>283</v>
      </c>
      <c r="B834" s="32">
        <v>421014</v>
      </c>
      <c r="C834" s="33"/>
      <c r="D834" s="34"/>
    </row>
    <row r="835" spans="1:4" ht="23.25">
      <c r="A835" s="35" t="s">
        <v>284</v>
      </c>
      <c r="B835" s="32">
        <v>421015</v>
      </c>
      <c r="C835" s="33">
        <v>185000</v>
      </c>
      <c r="D835" s="34">
        <v>176730</v>
      </c>
    </row>
    <row r="836" spans="1:4" ht="23.25">
      <c r="A836" s="35" t="s">
        <v>285</v>
      </c>
      <c r="B836" s="32"/>
      <c r="C836" s="33"/>
      <c r="D836" s="34"/>
    </row>
    <row r="837" spans="1:4" ht="23.25">
      <c r="A837" s="35" t="s">
        <v>286</v>
      </c>
      <c r="B837" s="32">
        <v>421016</v>
      </c>
      <c r="C837" s="33"/>
      <c r="D837" s="34"/>
    </row>
    <row r="838" spans="1:4" ht="23.25">
      <c r="A838" s="35" t="s">
        <v>287</v>
      </c>
      <c r="B838" s="32">
        <v>421017</v>
      </c>
      <c r="C838" s="33"/>
      <c r="D838" s="34"/>
    </row>
    <row r="839" spans="1:4" ht="23.25">
      <c r="A839" s="35" t="s">
        <v>288</v>
      </c>
      <c r="B839" s="32">
        <v>421999</v>
      </c>
      <c r="C839" s="33"/>
      <c r="D839" s="34"/>
    </row>
    <row r="840" spans="1:4" ht="23.25">
      <c r="A840" s="50" t="s">
        <v>39</v>
      </c>
      <c r="B840" s="51"/>
      <c r="C840" s="155">
        <f>SUM(C822:C839)</f>
        <v>15200000</v>
      </c>
      <c r="D840" s="155">
        <f>SUM(D821:D839)</f>
        <v>18291275.57</v>
      </c>
    </row>
    <row r="841" spans="1:4" ht="23.25">
      <c r="A841" s="240" t="s">
        <v>0</v>
      </c>
      <c r="B841" s="57" t="s">
        <v>42</v>
      </c>
      <c r="C841" s="283" t="s">
        <v>43</v>
      </c>
      <c r="D841" s="284" t="s">
        <v>45</v>
      </c>
    </row>
    <row r="842" spans="1:4" ht="23.25">
      <c r="A842" s="58"/>
      <c r="B842" s="51" t="s">
        <v>46</v>
      </c>
      <c r="C842" s="280"/>
      <c r="D842" s="282"/>
    </row>
    <row r="843" spans="1:4" ht="23.25">
      <c r="A843" s="31" t="s">
        <v>67</v>
      </c>
      <c r="B843" s="32">
        <v>430000</v>
      </c>
      <c r="C843" s="33"/>
      <c r="D843" s="34"/>
    </row>
    <row r="844" spans="1:4" ht="23.25">
      <c r="A844" s="31" t="s">
        <v>289</v>
      </c>
      <c r="B844" s="32">
        <v>431000</v>
      </c>
      <c r="C844" s="33"/>
      <c r="D844" s="34"/>
    </row>
    <row r="845" spans="1:4" ht="23.25">
      <c r="A845" s="35" t="s">
        <v>290</v>
      </c>
      <c r="B845" s="32">
        <v>431001</v>
      </c>
      <c r="C845" s="33"/>
      <c r="D845" s="34"/>
    </row>
    <row r="846" spans="1:4" ht="23.25">
      <c r="A846" s="35" t="s">
        <v>291</v>
      </c>
      <c r="B846" s="32">
        <v>431002</v>
      </c>
      <c r="C846" s="33">
        <v>13275000</v>
      </c>
      <c r="D846" s="34">
        <f>9850985+167405+388600+4500+4025</f>
        <v>10415515</v>
      </c>
    </row>
    <row r="847" spans="1:4" ht="23.25">
      <c r="A847" s="35" t="s">
        <v>292</v>
      </c>
      <c r="B847" s="32"/>
      <c r="C847" s="33"/>
      <c r="D847" s="34"/>
    </row>
    <row r="848" spans="1:4" ht="24" thickBot="1">
      <c r="A848" s="36" t="s">
        <v>39</v>
      </c>
      <c r="B848" s="37"/>
      <c r="C848" s="38">
        <f>SUM(C846:C847)</f>
        <v>13275000</v>
      </c>
      <c r="D848" s="38">
        <f>SUM(D846:D847)</f>
        <v>10415515</v>
      </c>
    </row>
    <row r="849" spans="1:4" ht="24" thickTop="1">
      <c r="A849" s="31" t="s">
        <v>293</v>
      </c>
      <c r="B849" s="32">
        <v>440000</v>
      </c>
      <c r="C849" s="33" t="s">
        <v>8</v>
      </c>
      <c r="D849" s="34"/>
    </row>
    <row r="850" spans="1:4" ht="23.25">
      <c r="A850" s="31" t="s">
        <v>294</v>
      </c>
      <c r="B850" s="32">
        <v>441000</v>
      </c>
      <c r="C850" s="33"/>
      <c r="D850" s="34"/>
    </row>
    <row r="851" spans="1:4" ht="23.25">
      <c r="A851" s="35" t="s">
        <v>295</v>
      </c>
      <c r="B851" s="32">
        <v>441001</v>
      </c>
      <c r="C851" s="33"/>
      <c r="D851" s="34">
        <f>9721646+67000+9450</f>
        <v>9798096</v>
      </c>
    </row>
    <row r="852" spans="1:4" ht="23.25">
      <c r="A852" s="35" t="s">
        <v>296</v>
      </c>
      <c r="B852" s="32"/>
      <c r="C852" s="33"/>
      <c r="D852" s="34"/>
    </row>
    <row r="853" spans="1:4" ht="23.25">
      <c r="A853" s="35" t="s">
        <v>297</v>
      </c>
      <c r="B853" s="32">
        <v>441002</v>
      </c>
      <c r="C853" s="33"/>
      <c r="D853" s="34"/>
    </row>
    <row r="854" spans="1:4" ht="24" thickBot="1">
      <c r="A854" s="36" t="s">
        <v>39</v>
      </c>
      <c r="B854" s="37"/>
      <c r="C854" s="38"/>
      <c r="D854" s="38">
        <f>SUM(D851:D853)</f>
        <v>9798096</v>
      </c>
    </row>
    <row r="855" spans="1:4" ht="24.75" thickBot="1" thickTop="1">
      <c r="A855" s="50" t="s">
        <v>68</v>
      </c>
      <c r="B855" s="55"/>
      <c r="C855" s="56">
        <f>C716+C782+C790+C814+C840+C848</f>
        <v>29246100</v>
      </c>
      <c r="D855" s="56">
        <f>D716+D782+D790+D814+D840+D848+D854</f>
        <v>39431425.97</v>
      </c>
    </row>
    <row r="856" ht="24" thickTop="1"/>
    <row r="876" spans="1:4" ht="23.25">
      <c r="A876" s="285" t="s">
        <v>40</v>
      </c>
      <c r="B876" s="285"/>
      <c r="C876" s="285"/>
      <c r="D876" s="285"/>
    </row>
    <row r="877" spans="1:4" ht="23.25">
      <c r="A877" s="286" t="s">
        <v>24</v>
      </c>
      <c r="B877" s="286"/>
      <c r="C877" s="286"/>
      <c r="D877" s="286"/>
    </row>
    <row r="878" spans="1:4" ht="23.25">
      <c r="A878" s="286" t="s">
        <v>361</v>
      </c>
      <c r="B878" s="286"/>
      <c r="C878" s="286"/>
      <c r="D878" s="286"/>
    </row>
    <row r="879" spans="1:4" ht="23.25">
      <c r="A879" s="287" t="s">
        <v>345</v>
      </c>
      <c r="B879" s="288"/>
      <c r="C879" s="288"/>
      <c r="D879" s="288"/>
    </row>
    <row r="880" spans="1:4" ht="23.25">
      <c r="A880" s="248" t="s">
        <v>0</v>
      </c>
      <c r="B880" s="57" t="s">
        <v>42</v>
      </c>
      <c r="C880" s="283" t="s">
        <v>43</v>
      </c>
      <c r="D880" s="284" t="s">
        <v>45</v>
      </c>
    </row>
    <row r="881" spans="1:4" ht="23.25">
      <c r="A881" s="58"/>
      <c r="B881" s="51" t="s">
        <v>46</v>
      </c>
      <c r="C881" s="280"/>
      <c r="D881" s="282"/>
    </row>
    <row r="882" spans="1:4" ht="23.25">
      <c r="A882" s="28" t="s">
        <v>47</v>
      </c>
      <c r="B882" s="26">
        <v>410000</v>
      </c>
      <c r="C882" s="29"/>
      <c r="D882" s="30"/>
    </row>
    <row r="883" spans="1:4" ht="23.25">
      <c r="A883" s="31" t="s">
        <v>48</v>
      </c>
      <c r="B883" s="32">
        <v>411000</v>
      </c>
      <c r="D883" s="34"/>
    </row>
    <row r="884" spans="1:4" ht="23.25">
      <c r="A884" s="35" t="s">
        <v>49</v>
      </c>
      <c r="B884" s="32">
        <v>411001</v>
      </c>
      <c r="C884" s="33">
        <v>175000</v>
      </c>
      <c r="D884" s="34">
        <v>276360.46</v>
      </c>
    </row>
    <row r="885" spans="1:4" ht="23.25">
      <c r="A885" s="35" t="s">
        <v>50</v>
      </c>
      <c r="B885" s="32">
        <v>411002</v>
      </c>
      <c r="C885" s="33">
        <v>5000</v>
      </c>
      <c r="D885" s="34">
        <v>4871.8</v>
      </c>
    </row>
    <row r="886" spans="1:4" ht="23.25">
      <c r="A886" s="35" t="s">
        <v>51</v>
      </c>
      <c r="B886" s="32">
        <v>411003</v>
      </c>
      <c r="C886" s="33">
        <v>45000</v>
      </c>
      <c r="D886" s="34">
        <v>63422.6</v>
      </c>
    </row>
    <row r="887" spans="1:4" ht="23.25">
      <c r="A887" s="35" t="s">
        <v>52</v>
      </c>
      <c r="B887" s="32">
        <v>411004</v>
      </c>
      <c r="C887" s="33"/>
      <c r="D887" s="34"/>
    </row>
    <row r="888" spans="1:4" ht="23.25">
      <c r="A888" s="35" t="s">
        <v>187</v>
      </c>
      <c r="B888" s="32">
        <v>411005</v>
      </c>
      <c r="C888" s="33"/>
      <c r="D888" s="34"/>
    </row>
    <row r="889" spans="1:4" ht="23.25">
      <c r="A889" s="35" t="s">
        <v>188</v>
      </c>
      <c r="B889" s="32">
        <v>411006</v>
      </c>
      <c r="C889" s="33"/>
      <c r="D889" s="34"/>
    </row>
    <row r="890" spans="1:4" ht="23.25">
      <c r="A890" s="35" t="s">
        <v>189</v>
      </c>
      <c r="B890" s="32">
        <v>411007</v>
      </c>
      <c r="C890" s="33"/>
      <c r="D890" s="34"/>
    </row>
    <row r="891" spans="1:4" ht="24" thickBot="1">
      <c r="A891" s="36" t="s">
        <v>39</v>
      </c>
      <c r="B891" s="37"/>
      <c r="C891" s="38">
        <f>SUM(C884:C890)</f>
        <v>225000</v>
      </c>
      <c r="D891" s="38">
        <f>SUM(D884:D890)</f>
        <v>344654.86</v>
      </c>
    </row>
    <row r="892" spans="1:4" ht="24" thickTop="1">
      <c r="A892" s="31" t="s">
        <v>190</v>
      </c>
      <c r="B892" s="32">
        <v>412000</v>
      </c>
      <c r="C892" s="33"/>
      <c r="D892" s="34"/>
    </row>
    <row r="893" spans="1:4" ht="23.25">
      <c r="A893" s="35" t="s">
        <v>329</v>
      </c>
      <c r="B893" s="32">
        <v>412101</v>
      </c>
      <c r="C893" s="33"/>
      <c r="D893" s="34"/>
    </row>
    <row r="894" spans="1:4" ht="23.25">
      <c r="A894" s="35" t="s">
        <v>192</v>
      </c>
      <c r="B894" s="32">
        <v>412102</v>
      </c>
      <c r="C894" s="33"/>
      <c r="D894" s="34"/>
    </row>
    <row r="895" spans="1:4" ht="23.25">
      <c r="A895" s="35" t="s">
        <v>193</v>
      </c>
      <c r="B895" s="32">
        <v>412103</v>
      </c>
      <c r="C895" s="33"/>
      <c r="D895" s="34"/>
    </row>
    <row r="896" spans="1:4" ht="23.25">
      <c r="A896" s="35" t="s">
        <v>194</v>
      </c>
      <c r="B896" s="32">
        <v>412104</v>
      </c>
      <c r="C896" s="33">
        <v>1000</v>
      </c>
      <c r="D896" s="34">
        <v>3040</v>
      </c>
    </row>
    <row r="897" spans="1:4" ht="23.25">
      <c r="A897" s="35" t="s">
        <v>195</v>
      </c>
      <c r="B897" s="32">
        <v>412105</v>
      </c>
      <c r="C897" s="33"/>
      <c r="D897" s="34"/>
    </row>
    <row r="898" spans="1:4" ht="23.25">
      <c r="A898" s="35" t="s">
        <v>196</v>
      </c>
      <c r="B898" s="32">
        <v>412106</v>
      </c>
      <c r="C898" s="33">
        <v>4000</v>
      </c>
      <c r="D898" s="34">
        <v>1385</v>
      </c>
    </row>
    <row r="899" spans="1:4" ht="23.25">
      <c r="A899" s="35" t="s">
        <v>197</v>
      </c>
      <c r="B899" s="32">
        <v>412107</v>
      </c>
      <c r="C899" s="33">
        <v>58500</v>
      </c>
      <c r="D899" s="34">
        <v>59515</v>
      </c>
    </row>
    <row r="900" spans="1:4" ht="23.25">
      <c r="A900" s="35" t="s">
        <v>198</v>
      </c>
      <c r="B900" s="32">
        <v>412108</v>
      </c>
      <c r="C900" s="33"/>
      <c r="D900" s="34"/>
    </row>
    <row r="901" spans="1:4" ht="23.25">
      <c r="A901" s="35" t="s">
        <v>327</v>
      </c>
      <c r="B901" s="32">
        <v>412109</v>
      </c>
      <c r="C901" s="33">
        <v>9000</v>
      </c>
      <c r="D901" s="34">
        <v>8850</v>
      </c>
    </row>
    <row r="902" spans="1:4" ht="23.25">
      <c r="A902" s="157" t="s">
        <v>200</v>
      </c>
      <c r="B902" s="32"/>
      <c r="C902" s="33"/>
      <c r="D902" s="34"/>
    </row>
    <row r="903" spans="1:4" ht="23.25">
      <c r="A903" s="35" t="s">
        <v>201</v>
      </c>
      <c r="B903" s="32">
        <v>412110</v>
      </c>
      <c r="C903" s="33"/>
      <c r="D903" s="34"/>
    </row>
    <row r="904" spans="1:4" ht="23.25">
      <c r="A904" s="35" t="s">
        <v>202</v>
      </c>
      <c r="B904" s="32">
        <v>412111</v>
      </c>
      <c r="C904" s="33"/>
      <c r="D904" s="34"/>
    </row>
    <row r="905" spans="1:4" ht="23.25">
      <c r="A905" s="35" t="s">
        <v>203</v>
      </c>
      <c r="B905" s="32"/>
      <c r="C905" s="33"/>
      <c r="D905" s="34"/>
    </row>
    <row r="906" spans="1:4" ht="23.25">
      <c r="A906" s="35" t="s">
        <v>204</v>
      </c>
      <c r="B906" s="32">
        <v>412112</v>
      </c>
      <c r="C906" s="33">
        <v>1000</v>
      </c>
      <c r="D906" s="34">
        <v>540</v>
      </c>
    </row>
    <row r="907" spans="1:4" ht="23.25">
      <c r="A907" s="35" t="s">
        <v>205</v>
      </c>
      <c r="B907" s="32">
        <v>412113</v>
      </c>
      <c r="C907" s="33"/>
      <c r="D907" s="34"/>
    </row>
    <row r="908" spans="1:4" ht="23.25">
      <c r="A908" s="35" t="s">
        <v>206</v>
      </c>
      <c r="B908" s="32">
        <v>412114</v>
      </c>
      <c r="C908" s="33"/>
      <c r="D908" s="34"/>
    </row>
    <row r="909" spans="1:4" ht="23.25">
      <c r="A909" s="35" t="s">
        <v>207</v>
      </c>
      <c r="B909" s="32">
        <v>412115</v>
      </c>
      <c r="C909" s="33"/>
      <c r="D909" s="34"/>
    </row>
    <row r="910" spans="1:4" ht="23.25">
      <c r="A910" s="46" t="s">
        <v>208</v>
      </c>
      <c r="B910" s="27">
        <v>412116</v>
      </c>
      <c r="C910" s="40"/>
      <c r="D910" s="47"/>
    </row>
    <row r="911" spans="1:4" ht="23.25">
      <c r="A911" s="248" t="s">
        <v>0</v>
      </c>
      <c r="B911" s="57" t="s">
        <v>42</v>
      </c>
      <c r="C911" s="283" t="s">
        <v>43</v>
      </c>
      <c r="D911" s="284" t="s">
        <v>45</v>
      </c>
    </row>
    <row r="912" spans="1:4" ht="23.25">
      <c r="A912" s="58"/>
      <c r="B912" s="51" t="s">
        <v>46</v>
      </c>
      <c r="C912" s="280"/>
      <c r="D912" s="282"/>
    </row>
    <row r="913" spans="1:4" ht="23.25">
      <c r="A913" s="9" t="s">
        <v>209</v>
      </c>
      <c r="B913" s="32">
        <v>412117</v>
      </c>
      <c r="C913" s="41"/>
      <c r="D913" s="30"/>
    </row>
    <row r="914" spans="1:4" ht="23.25">
      <c r="A914" s="42" t="s">
        <v>210</v>
      </c>
      <c r="B914" s="32">
        <v>412118</v>
      </c>
      <c r="C914" s="43"/>
      <c r="D914" s="34"/>
    </row>
    <row r="915" spans="1:4" ht="23.25">
      <c r="A915" s="42" t="s">
        <v>212</v>
      </c>
      <c r="B915" s="32"/>
      <c r="C915" s="43"/>
      <c r="D915" s="34"/>
    </row>
    <row r="916" spans="1:4" ht="23.25">
      <c r="A916" s="42" t="s">
        <v>211</v>
      </c>
      <c r="B916" s="32">
        <v>412119</v>
      </c>
      <c r="C916" s="43"/>
      <c r="D916" s="34"/>
    </row>
    <row r="917" spans="1:4" ht="23.25">
      <c r="A917" s="42" t="s">
        <v>213</v>
      </c>
      <c r="B917" s="32"/>
      <c r="C917" s="43"/>
      <c r="D917" s="34"/>
    </row>
    <row r="918" spans="1:4" ht="23.25">
      <c r="A918" s="42" t="s">
        <v>214</v>
      </c>
      <c r="B918" s="32">
        <v>412120</v>
      </c>
      <c r="C918" s="43"/>
      <c r="D918" s="34"/>
    </row>
    <row r="919" spans="1:4" ht="23.25">
      <c r="A919" s="42" t="s">
        <v>215</v>
      </c>
      <c r="B919" s="32">
        <v>412121</v>
      </c>
      <c r="C919" s="43"/>
      <c r="D919" s="34"/>
    </row>
    <row r="920" spans="1:4" ht="23.25">
      <c r="A920" s="42" t="s">
        <v>216</v>
      </c>
      <c r="B920" s="32">
        <v>412122</v>
      </c>
      <c r="C920" s="43"/>
      <c r="D920" s="34"/>
    </row>
    <row r="921" spans="1:4" ht="23.25">
      <c r="A921" s="42" t="s">
        <v>217</v>
      </c>
      <c r="B921" s="32">
        <v>412123</v>
      </c>
      <c r="C921" s="43"/>
      <c r="D921" s="34"/>
    </row>
    <row r="922" spans="1:4" ht="23.25">
      <c r="A922" s="42" t="s">
        <v>218</v>
      </c>
      <c r="B922" s="32">
        <v>412124</v>
      </c>
      <c r="C922" s="43"/>
      <c r="D922" s="34"/>
    </row>
    <row r="923" spans="1:4" ht="23.25">
      <c r="A923" s="42" t="s">
        <v>219</v>
      </c>
      <c r="B923" s="32">
        <v>412125</v>
      </c>
      <c r="C923" s="43"/>
      <c r="D923" s="34"/>
    </row>
    <row r="924" spans="1:4" ht="23.25">
      <c r="A924" s="42" t="s">
        <v>220</v>
      </c>
      <c r="B924" s="32"/>
      <c r="C924" s="43"/>
      <c r="D924" s="34"/>
    </row>
    <row r="925" spans="1:4" ht="23.25">
      <c r="A925" s="42" t="s">
        <v>221</v>
      </c>
      <c r="B925" s="32">
        <v>412126</v>
      </c>
      <c r="C925" s="43"/>
      <c r="D925" s="34"/>
    </row>
    <row r="926" spans="1:4" ht="23.25">
      <c r="A926" s="42" t="s">
        <v>222</v>
      </c>
      <c r="B926" s="32">
        <v>412127</v>
      </c>
      <c r="C926" s="43"/>
      <c r="D926" s="34"/>
    </row>
    <row r="927" spans="1:4" ht="23.25">
      <c r="A927" s="42" t="s">
        <v>223</v>
      </c>
      <c r="B927" s="32">
        <v>412128</v>
      </c>
      <c r="C927" s="43">
        <v>500</v>
      </c>
      <c r="D927" s="34">
        <v>470</v>
      </c>
    </row>
    <row r="928" spans="1:4" ht="23.25">
      <c r="A928" s="42" t="s">
        <v>224</v>
      </c>
      <c r="B928" s="32">
        <v>412129</v>
      </c>
      <c r="C928" s="43"/>
      <c r="D928" s="34"/>
    </row>
    <row r="929" spans="1:4" ht="23.25">
      <c r="A929" s="42" t="s">
        <v>225</v>
      </c>
      <c r="B929" s="32">
        <v>412130</v>
      </c>
      <c r="C929" s="43"/>
      <c r="D929" s="34"/>
    </row>
    <row r="930" spans="1:4" ht="23.25">
      <c r="A930" s="42" t="s">
        <v>226</v>
      </c>
      <c r="B930" s="32">
        <v>412199</v>
      </c>
      <c r="C930" s="43"/>
      <c r="D930" s="34"/>
    </row>
    <row r="931" spans="1:4" ht="23.25">
      <c r="A931" s="42" t="s">
        <v>227</v>
      </c>
      <c r="B931" s="32">
        <v>412201</v>
      </c>
      <c r="C931" s="43"/>
      <c r="D931" s="34"/>
    </row>
    <row r="932" spans="1:4" ht="23.25">
      <c r="A932" s="44" t="s">
        <v>228</v>
      </c>
      <c r="B932" s="32">
        <v>412202</v>
      </c>
      <c r="C932" s="43">
        <v>7000</v>
      </c>
      <c r="D932" s="34">
        <v>15540</v>
      </c>
    </row>
    <row r="933" spans="1:4" ht="23.25">
      <c r="A933" s="44" t="s">
        <v>229</v>
      </c>
      <c r="B933" s="32">
        <v>412203</v>
      </c>
      <c r="C933" s="43"/>
      <c r="D933" s="34"/>
    </row>
    <row r="934" spans="1:4" ht="23.25">
      <c r="A934" s="44" t="s">
        <v>230</v>
      </c>
      <c r="B934" s="32">
        <v>412204</v>
      </c>
      <c r="C934" s="43"/>
      <c r="D934" s="34"/>
    </row>
    <row r="935" spans="1:4" ht="23.25">
      <c r="A935" s="44" t="s">
        <v>231</v>
      </c>
      <c r="B935" s="32"/>
      <c r="C935" s="43"/>
      <c r="D935" s="34"/>
    </row>
    <row r="936" spans="1:4" ht="23.25">
      <c r="A936" s="44" t="s">
        <v>232</v>
      </c>
      <c r="B936" s="32">
        <v>412205</v>
      </c>
      <c r="C936" s="43"/>
      <c r="D936" s="34"/>
    </row>
    <row r="937" spans="1:4" ht="23.25">
      <c r="A937" s="44" t="s">
        <v>233</v>
      </c>
      <c r="B937" s="32">
        <v>412206</v>
      </c>
      <c r="C937" s="43"/>
      <c r="D937" s="34"/>
    </row>
    <row r="938" spans="1:4" ht="23.25">
      <c r="A938" s="44" t="s">
        <v>234</v>
      </c>
      <c r="B938" s="32">
        <v>412207</v>
      </c>
      <c r="C938" s="43"/>
      <c r="D938" s="34"/>
    </row>
    <row r="939" spans="1:4" ht="23.25">
      <c r="A939" s="44" t="s">
        <v>235</v>
      </c>
      <c r="B939" s="32">
        <v>412208</v>
      </c>
      <c r="C939" s="43"/>
      <c r="D939" s="34"/>
    </row>
    <row r="940" spans="1:4" ht="23.25">
      <c r="A940" s="44" t="s">
        <v>236</v>
      </c>
      <c r="B940" s="32">
        <v>412209</v>
      </c>
      <c r="C940" s="43"/>
      <c r="D940" s="34"/>
    </row>
    <row r="941" spans="1:4" ht="23.25">
      <c r="A941" s="44" t="s">
        <v>237</v>
      </c>
      <c r="B941" s="32">
        <v>412210</v>
      </c>
      <c r="C941" s="43">
        <v>10000</v>
      </c>
      <c r="D941" s="34"/>
    </row>
    <row r="942" spans="1:4" ht="23.25">
      <c r="A942" s="44" t="s">
        <v>238</v>
      </c>
      <c r="B942" s="32">
        <v>412211</v>
      </c>
      <c r="C942" s="43"/>
      <c r="D942" s="34"/>
    </row>
    <row r="943" spans="1:4" ht="23.25">
      <c r="A943" s="44" t="s">
        <v>239</v>
      </c>
      <c r="B943" s="32">
        <v>412299</v>
      </c>
      <c r="C943" s="43"/>
      <c r="D943" s="34"/>
    </row>
    <row r="944" spans="1:4" ht="23.25">
      <c r="A944" s="44" t="s">
        <v>240</v>
      </c>
      <c r="B944" s="32">
        <v>412301</v>
      </c>
      <c r="C944" s="43">
        <v>2000</v>
      </c>
      <c r="D944" s="34">
        <v>4000</v>
      </c>
    </row>
    <row r="945" spans="1:4" ht="23.25">
      <c r="A945" s="215" t="s">
        <v>241</v>
      </c>
      <c r="B945" s="27">
        <v>412302</v>
      </c>
      <c r="C945" s="216"/>
      <c r="D945" s="47"/>
    </row>
    <row r="946" spans="1:4" ht="23.25">
      <c r="A946" s="248" t="s">
        <v>0</v>
      </c>
      <c r="B946" s="57" t="s">
        <v>42</v>
      </c>
      <c r="C946" s="283" t="s">
        <v>43</v>
      </c>
      <c r="D946" s="284" t="s">
        <v>45</v>
      </c>
    </row>
    <row r="947" spans="1:4" ht="23.25">
      <c r="A947" s="58"/>
      <c r="B947" s="51" t="s">
        <v>46</v>
      </c>
      <c r="C947" s="280"/>
      <c r="D947" s="282"/>
    </row>
    <row r="948" spans="1:4" ht="23.25">
      <c r="A948" s="44" t="s">
        <v>242</v>
      </c>
      <c r="B948" s="32">
        <v>412303</v>
      </c>
      <c r="C948" s="43">
        <v>21000</v>
      </c>
      <c r="D948" s="34">
        <v>19400</v>
      </c>
    </row>
    <row r="949" spans="1:4" ht="23.25">
      <c r="A949" s="44" t="s">
        <v>243</v>
      </c>
      <c r="B949" s="32"/>
      <c r="C949" s="43"/>
      <c r="D949" s="34"/>
    </row>
    <row r="950" spans="1:4" ht="23.25">
      <c r="A950" s="35" t="s">
        <v>244</v>
      </c>
      <c r="B950" s="32">
        <v>412304</v>
      </c>
      <c r="C950" s="43">
        <v>2000</v>
      </c>
      <c r="D950" s="34">
        <v>500</v>
      </c>
    </row>
    <row r="951" spans="1:4" ht="23.25">
      <c r="A951" s="44" t="s">
        <v>245</v>
      </c>
      <c r="B951" s="32"/>
      <c r="C951" s="43"/>
      <c r="D951" s="34"/>
    </row>
    <row r="952" spans="1:4" ht="23.25">
      <c r="A952" s="35" t="s">
        <v>246</v>
      </c>
      <c r="B952" s="32">
        <v>412305</v>
      </c>
      <c r="C952" s="33">
        <v>10000</v>
      </c>
      <c r="D952" s="34">
        <v>11900</v>
      </c>
    </row>
    <row r="953" spans="1:4" ht="23.25">
      <c r="A953" s="44" t="s">
        <v>247</v>
      </c>
      <c r="B953" s="32">
        <v>412306</v>
      </c>
      <c r="C953" s="43">
        <v>1000</v>
      </c>
      <c r="D953" s="34">
        <v>3000</v>
      </c>
    </row>
    <row r="954" spans="1:4" ht="23.25">
      <c r="A954" s="35" t="s">
        <v>248</v>
      </c>
      <c r="B954" s="32">
        <v>412307</v>
      </c>
      <c r="C954" s="33">
        <v>500</v>
      </c>
      <c r="D954" s="34">
        <v>380</v>
      </c>
    </row>
    <row r="955" spans="1:4" ht="23.25">
      <c r="A955" s="35" t="s">
        <v>249</v>
      </c>
      <c r="B955" s="32">
        <v>412308</v>
      </c>
      <c r="C955" s="33">
        <v>500</v>
      </c>
      <c r="D955" s="34">
        <v>365</v>
      </c>
    </row>
    <row r="956" spans="1:4" ht="23.25">
      <c r="A956" s="35" t="s">
        <v>250</v>
      </c>
      <c r="B956" s="32">
        <v>412309</v>
      </c>
      <c r="C956" s="33"/>
      <c r="D956" s="34"/>
    </row>
    <row r="957" spans="1:4" ht="24" thickBot="1">
      <c r="A957" s="36" t="s">
        <v>39</v>
      </c>
      <c r="B957" s="32"/>
      <c r="C957" s="38">
        <f>SUM(C896:C956)</f>
        <v>128000</v>
      </c>
      <c r="D957" s="38">
        <f>SUM(D896:D956)</f>
        <v>128885</v>
      </c>
    </row>
    <row r="958" spans="1:4" ht="24" thickTop="1">
      <c r="A958" s="31" t="s">
        <v>53</v>
      </c>
      <c r="B958" s="32">
        <v>413000</v>
      </c>
      <c r="C958" s="33"/>
      <c r="D958" s="34"/>
    </row>
    <row r="959" spans="1:4" ht="23.25">
      <c r="A959" s="35" t="s">
        <v>54</v>
      </c>
      <c r="B959" s="32">
        <v>413001</v>
      </c>
      <c r="C959" s="33">
        <v>17500</v>
      </c>
      <c r="D959" s="34">
        <v>17100</v>
      </c>
    </row>
    <row r="960" spans="1:4" ht="23.25">
      <c r="A960" s="35" t="s">
        <v>55</v>
      </c>
      <c r="B960" s="32">
        <v>413002</v>
      </c>
      <c r="C960" s="33">
        <v>52500</v>
      </c>
      <c r="D960" s="34">
        <v>69475</v>
      </c>
    </row>
    <row r="961" spans="1:4" ht="23.25">
      <c r="A961" s="35" t="s">
        <v>56</v>
      </c>
      <c r="B961" s="32">
        <v>413003</v>
      </c>
      <c r="C961" s="33">
        <v>250000</v>
      </c>
      <c r="D961" s="34">
        <v>220436.3</v>
      </c>
    </row>
    <row r="962" spans="1:4" ht="23.25">
      <c r="A962" s="35" t="s">
        <v>57</v>
      </c>
      <c r="B962" s="32">
        <v>413004</v>
      </c>
      <c r="C962" s="33"/>
      <c r="D962" s="34"/>
    </row>
    <row r="963" spans="1:4" ht="23.25">
      <c r="A963" s="35" t="s">
        <v>58</v>
      </c>
      <c r="B963" s="32">
        <v>413005</v>
      </c>
      <c r="C963" s="33"/>
      <c r="D963" s="34"/>
    </row>
    <row r="964" spans="1:4" ht="23.25">
      <c r="A964" s="35" t="s">
        <v>251</v>
      </c>
      <c r="B964" s="32">
        <v>413999</v>
      </c>
      <c r="C964" s="33">
        <v>35000</v>
      </c>
      <c r="D964" s="33">
        <v>41957.24</v>
      </c>
    </row>
    <row r="965" spans="1:4" ht="24" thickBot="1">
      <c r="A965" s="36" t="s">
        <v>39</v>
      </c>
      <c r="B965" s="32"/>
      <c r="C965" s="38">
        <f>SUM(C959:C964)</f>
        <v>355000</v>
      </c>
      <c r="D965" s="38">
        <f>SUM(D959:D964)</f>
        <v>348968.54</v>
      </c>
    </row>
    <row r="966" spans="1:4" ht="24" thickTop="1">
      <c r="A966" s="31" t="s">
        <v>59</v>
      </c>
      <c r="B966" s="32">
        <v>414000</v>
      </c>
      <c r="C966" s="33"/>
      <c r="D966" s="34"/>
    </row>
    <row r="967" spans="1:4" ht="23.25">
      <c r="A967" s="35" t="s">
        <v>252</v>
      </c>
      <c r="B967" s="32">
        <v>414001</v>
      </c>
      <c r="C967" s="33"/>
      <c r="D967" s="34"/>
    </row>
    <row r="968" spans="1:4" ht="23.25">
      <c r="A968" s="35" t="s">
        <v>253</v>
      </c>
      <c r="B968" s="32">
        <v>414002</v>
      </c>
      <c r="C968" s="33"/>
      <c r="D968" s="34"/>
    </row>
    <row r="969" spans="1:4" ht="23.25">
      <c r="A969" s="35" t="s">
        <v>254</v>
      </c>
      <c r="B969" s="32">
        <v>414003</v>
      </c>
      <c r="C969" s="33"/>
      <c r="D969" s="34"/>
    </row>
    <row r="970" spans="1:4" ht="23.25">
      <c r="A970" s="35" t="s">
        <v>255</v>
      </c>
      <c r="B970" s="32">
        <v>414004</v>
      </c>
      <c r="C970" s="33"/>
      <c r="D970" s="34"/>
    </row>
    <row r="971" spans="1:4" ht="23.25">
      <c r="A971" s="35" t="s">
        <v>256</v>
      </c>
      <c r="B971" s="32"/>
      <c r="C971" s="33"/>
      <c r="D971" s="34"/>
    </row>
    <row r="972" spans="1:4" ht="23.25">
      <c r="A972" s="35" t="s">
        <v>257</v>
      </c>
      <c r="B972" s="32">
        <v>414005</v>
      </c>
      <c r="C972" s="33"/>
      <c r="D972" s="34"/>
    </row>
    <row r="973" spans="1:4" ht="23.25">
      <c r="A973" s="35" t="s">
        <v>258</v>
      </c>
      <c r="B973" s="32">
        <v>414006</v>
      </c>
      <c r="C973" s="33"/>
      <c r="D973" s="34"/>
    </row>
    <row r="974" spans="1:4" ht="23.25">
      <c r="A974" s="35" t="s">
        <v>259</v>
      </c>
      <c r="B974" s="32">
        <v>414999</v>
      </c>
      <c r="C974" s="33"/>
      <c r="D974" s="49"/>
    </row>
    <row r="975" spans="1:4" ht="24" thickBot="1">
      <c r="A975" s="36" t="s">
        <v>39</v>
      </c>
      <c r="B975" s="37"/>
      <c r="C975" s="45">
        <f>SUM(C967:C974)</f>
        <v>0</v>
      </c>
      <c r="D975" s="45">
        <f>SUM(D967:D974)</f>
        <v>0</v>
      </c>
    </row>
    <row r="976" spans="1:4" ht="24" thickTop="1">
      <c r="A976" s="31" t="s">
        <v>60</v>
      </c>
      <c r="B976" s="32">
        <v>415000</v>
      </c>
      <c r="C976" s="33"/>
      <c r="D976" s="34"/>
    </row>
    <row r="977" spans="1:4" ht="23.25">
      <c r="A977" s="35" t="s">
        <v>260</v>
      </c>
      <c r="B977" s="32">
        <v>415001</v>
      </c>
      <c r="C977" s="33"/>
      <c r="D977" s="34"/>
    </row>
    <row r="978" spans="1:4" ht="23.25">
      <c r="A978" s="35" t="s">
        <v>261</v>
      </c>
      <c r="B978" s="32">
        <v>415002</v>
      </c>
      <c r="C978" s="33"/>
      <c r="D978" s="34"/>
    </row>
    <row r="979" spans="1:4" ht="23.25">
      <c r="A979" s="35" t="s">
        <v>262</v>
      </c>
      <c r="B979" s="32">
        <v>415003</v>
      </c>
      <c r="C979" s="33"/>
      <c r="D979" s="34"/>
    </row>
    <row r="980" spans="1:4" ht="23.25">
      <c r="A980" s="46" t="s">
        <v>263</v>
      </c>
      <c r="B980" s="27">
        <v>415004</v>
      </c>
      <c r="C980" s="40">
        <v>50000</v>
      </c>
      <c r="D980" s="47">
        <v>81900</v>
      </c>
    </row>
    <row r="981" spans="1:4" ht="23.25">
      <c r="A981" s="248" t="s">
        <v>0</v>
      </c>
      <c r="B981" s="57" t="s">
        <v>42</v>
      </c>
      <c r="C981" s="283" t="s">
        <v>43</v>
      </c>
      <c r="D981" s="284"/>
    </row>
    <row r="982" spans="1:4" ht="23.25">
      <c r="A982" s="58"/>
      <c r="B982" s="51" t="s">
        <v>46</v>
      </c>
      <c r="C982" s="280"/>
      <c r="D982" s="282"/>
    </row>
    <row r="983" spans="1:4" ht="23.25">
      <c r="A983" s="35" t="s">
        <v>264</v>
      </c>
      <c r="B983" s="32">
        <v>415005</v>
      </c>
      <c r="C983" s="33"/>
      <c r="D983" s="34"/>
    </row>
    <row r="984" spans="1:4" ht="23.25">
      <c r="A984" s="35" t="s">
        <v>265</v>
      </c>
      <c r="B984" s="32">
        <v>415006</v>
      </c>
      <c r="C984" s="33">
        <v>100</v>
      </c>
      <c r="D984" s="33">
        <v>90</v>
      </c>
    </row>
    <row r="985" spans="1:4" ht="23.25">
      <c r="A985" s="35" t="s">
        <v>266</v>
      </c>
      <c r="B985" s="32">
        <v>415007</v>
      </c>
      <c r="C985" s="33"/>
      <c r="D985" s="33"/>
    </row>
    <row r="986" spans="1:4" ht="23.25">
      <c r="A986" s="35" t="s">
        <v>267</v>
      </c>
      <c r="B986" s="32">
        <v>415008</v>
      </c>
      <c r="C986" s="33"/>
      <c r="D986" s="34"/>
    </row>
    <row r="987" spans="1:4" ht="23.25">
      <c r="A987" s="35" t="s">
        <v>268</v>
      </c>
      <c r="B987" s="32">
        <v>415999</v>
      </c>
      <c r="C987" s="33">
        <v>8000</v>
      </c>
      <c r="D987" s="34">
        <v>18541</v>
      </c>
    </row>
    <row r="988" spans="1:4" ht="23.25">
      <c r="A988" s="35" t="s">
        <v>269</v>
      </c>
      <c r="B988" s="32"/>
      <c r="C988" s="33">
        <v>5000</v>
      </c>
      <c r="D988" s="33">
        <v>3500</v>
      </c>
    </row>
    <row r="989" spans="1:4" ht="24" thickBot="1">
      <c r="A989" s="36" t="s">
        <v>61</v>
      </c>
      <c r="B989" s="37"/>
      <c r="C989" s="38">
        <f>SUM(C980:C988)</f>
        <v>63100</v>
      </c>
      <c r="D989" s="38">
        <f>SUM(D980:D988)</f>
        <v>104031</v>
      </c>
    </row>
    <row r="990" spans="1:4" ht="24" thickTop="1">
      <c r="A990" s="31" t="s">
        <v>62</v>
      </c>
      <c r="B990" s="32">
        <v>416000</v>
      </c>
      <c r="C990" s="33"/>
      <c r="D990" s="34"/>
    </row>
    <row r="991" spans="1:4" ht="23.25">
      <c r="A991" s="35" t="s">
        <v>63</v>
      </c>
      <c r="B991" s="32">
        <v>416001</v>
      </c>
      <c r="C991" s="33"/>
      <c r="D991" s="34"/>
    </row>
    <row r="992" spans="1:4" ht="23.25">
      <c r="A992" s="35" t="s">
        <v>270</v>
      </c>
      <c r="B992" s="32">
        <v>416999</v>
      </c>
      <c r="C992" s="33"/>
      <c r="D992" s="48"/>
    </row>
    <row r="993" spans="1:4" ht="24" thickBot="1">
      <c r="A993" s="36" t="s">
        <v>39</v>
      </c>
      <c r="B993" s="37"/>
      <c r="C993" s="38">
        <f>SUM(C991:C992)</f>
        <v>0</v>
      </c>
      <c r="D993" s="39">
        <f>SUM(D991:D992)</f>
        <v>0</v>
      </c>
    </row>
    <row r="994" spans="1:4" ht="24" thickTop="1">
      <c r="A994" s="31" t="s">
        <v>64</v>
      </c>
      <c r="B994" s="32">
        <v>420000</v>
      </c>
      <c r="C994" s="33"/>
      <c r="D994" s="34"/>
    </row>
    <row r="995" spans="1:4" ht="23.25">
      <c r="A995" s="31" t="s">
        <v>65</v>
      </c>
      <c r="B995" s="32">
        <v>421000</v>
      </c>
      <c r="C995" s="33"/>
      <c r="D995" s="34"/>
    </row>
    <row r="996" spans="1:4" ht="23.25">
      <c r="A996" s="35" t="s">
        <v>66</v>
      </c>
      <c r="B996" s="32">
        <v>421001</v>
      </c>
      <c r="C996" s="33"/>
      <c r="D996" s="34">
        <v>470608.4</v>
      </c>
    </row>
    <row r="997" spans="1:4" ht="23.25">
      <c r="A997" s="35" t="s">
        <v>271</v>
      </c>
      <c r="B997" s="32">
        <v>421002</v>
      </c>
      <c r="C997" s="33">
        <v>13200000</v>
      </c>
      <c r="D997" s="34">
        <v>15365426.82</v>
      </c>
    </row>
    <row r="998" spans="1:4" ht="23.25">
      <c r="A998" s="35" t="s">
        <v>272</v>
      </c>
      <c r="B998" s="32">
        <v>421003</v>
      </c>
      <c r="C998" s="33"/>
      <c r="D998" s="34"/>
    </row>
    <row r="999" spans="1:4" ht="23.25">
      <c r="A999" s="35" t="s">
        <v>273</v>
      </c>
      <c r="B999" s="32">
        <v>421004</v>
      </c>
      <c r="C999" s="33"/>
      <c r="D999" s="34"/>
    </row>
    <row r="1000" spans="1:4" ht="23.25">
      <c r="A1000" s="35" t="s">
        <v>274</v>
      </c>
      <c r="B1000" s="32">
        <v>421005</v>
      </c>
      <c r="C1000" s="33">
        <v>85000</v>
      </c>
      <c r="D1000" s="34">
        <v>90906.06</v>
      </c>
    </row>
    <row r="1001" spans="1:4" ht="23.25">
      <c r="A1001" s="35" t="s">
        <v>275</v>
      </c>
      <c r="B1001" s="32">
        <v>421006</v>
      </c>
      <c r="C1001" s="33">
        <v>650000</v>
      </c>
      <c r="D1001" s="34">
        <v>777046.93</v>
      </c>
    </row>
    <row r="1002" spans="1:4" ht="23.25">
      <c r="A1002" s="35" t="s">
        <v>276</v>
      </c>
      <c r="B1002" s="32">
        <v>421007</v>
      </c>
      <c r="C1002" s="33">
        <v>1000000</v>
      </c>
      <c r="D1002" s="34">
        <v>1340738.07</v>
      </c>
    </row>
    <row r="1003" spans="1:4" ht="23.25">
      <c r="A1003" s="35" t="s">
        <v>277</v>
      </c>
      <c r="B1003" s="32">
        <v>421008</v>
      </c>
      <c r="C1003" s="33"/>
      <c r="D1003" s="34"/>
    </row>
    <row r="1004" spans="1:4" ht="23.25">
      <c r="A1004" s="35" t="s">
        <v>278</v>
      </c>
      <c r="B1004" s="32">
        <v>421009</v>
      </c>
      <c r="C1004" s="33"/>
      <c r="D1004" s="34"/>
    </row>
    <row r="1005" spans="1:4" ht="23.25">
      <c r="A1005" s="35" t="s">
        <v>279</v>
      </c>
      <c r="B1005" s="32">
        <v>421010</v>
      </c>
      <c r="C1005" s="33"/>
      <c r="D1005" s="34"/>
    </row>
    <row r="1006" spans="1:4" ht="23.25">
      <c r="A1006" s="35" t="s">
        <v>280</v>
      </c>
      <c r="B1006" s="32">
        <v>421011</v>
      </c>
      <c r="C1006" s="33"/>
      <c r="D1006" s="34"/>
    </row>
    <row r="1007" spans="1:4" ht="23.25">
      <c r="A1007" s="35" t="s">
        <v>281</v>
      </c>
      <c r="B1007" s="32">
        <v>421012</v>
      </c>
      <c r="C1007" s="33">
        <v>20000</v>
      </c>
      <c r="D1007" s="34">
        <v>31150.55</v>
      </c>
    </row>
    <row r="1008" spans="1:4" ht="23.25">
      <c r="A1008" s="35" t="s">
        <v>282</v>
      </c>
      <c r="B1008" s="32">
        <v>421013</v>
      </c>
      <c r="C1008" s="33">
        <v>60000</v>
      </c>
      <c r="D1008" s="34">
        <v>38668.74</v>
      </c>
    </row>
    <row r="1009" spans="1:4" ht="23.25">
      <c r="A1009" s="35" t="s">
        <v>283</v>
      </c>
      <c r="B1009" s="32">
        <v>421014</v>
      </c>
      <c r="C1009" s="33"/>
      <c r="D1009" s="34"/>
    </row>
    <row r="1010" spans="1:4" ht="23.25">
      <c r="A1010" s="35" t="s">
        <v>284</v>
      </c>
      <c r="B1010" s="32">
        <v>421015</v>
      </c>
      <c r="C1010" s="33">
        <v>185000</v>
      </c>
      <c r="D1010" s="34">
        <v>176730</v>
      </c>
    </row>
    <row r="1011" spans="1:4" ht="23.25">
      <c r="A1011" s="35" t="s">
        <v>285</v>
      </c>
      <c r="B1011" s="32"/>
      <c r="C1011" s="33"/>
      <c r="D1011" s="34"/>
    </row>
    <row r="1012" spans="1:4" ht="23.25">
      <c r="A1012" s="35" t="s">
        <v>286</v>
      </c>
      <c r="B1012" s="32">
        <v>421016</v>
      </c>
      <c r="C1012" s="33"/>
      <c r="D1012" s="34"/>
    </row>
    <row r="1013" spans="1:4" ht="23.25">
      <c r="A1013" s="35" t="s">
        <v>287</v>
      </c>
      <c r="B1013" s="32">
        <v>421017</v>
      </c>
      <c r="C1013" s="33"/>
      <c r="D1013" s="34"/>
    </row>
    <row r="1014" spans="1:4" ht="23.25">
      <c r="A1014" s="35" t="s">
        <v>288</v>
      </c>
      <c r="B1014" s="32">
        <v>421999</v>
      </c>
      <c r="C1014" s="33"/>
      <c r="D1014" s="34"/>
    </row>
    <row r="1015" spans="1:4" ht="24" thickBot="1">
      <c r="A1015" s="50" t="s">
        <v>39</v>
      </c>
      <c r="B1015" s="51"/>
      <c r="C1015" s="38">
        <f>SUM(C997:C1014)</f>
        <v>15200000</v>
      </c>
      <c r="D1015" s="38">
        <f>SUM(D996:D1014)</f>
        <v>18291275.57</v>
      </c>
    </row>
    <row r="1016" spans="1:4" ht="24" thickTop="1">
      <c r="A1016" s="248" t="s">
        <v>0</v>
      </c>
      <c r="B1016" s="57" t="s">
        <v>42</v>
      </c>
      <c r="C1016" s="279" t="s">
        <v>43</v>
      </c>
      <c r="D1016" s="281" t="s">
        <v>45</v>
      </c>
    </row>
    <row r="1017" spans="1:4" ht="23.25">
      <c r="A1017" s="58"/>
      <c r="B1017" s="51" t="s">
        <v>46</v>
      </c>
      <c r="C1017" s="280"/>
      <c r="D1017" s="282"/>
    </row>
    <row r="1018" spans="1:4" ht="23.25">
      <c r="A1018" s="31" t="s">
        <v>67</v>
      </c>
      <c r="B1018" s="32">
        <v>430000</v>
      </c>
      <c r="C1018" s="33"/>
      <c r="D1018" s="34"/>
    </row>
    <row r="1019" spans="1:4" ht="23.25">
      <c r="A1019" s="31" t="s">
        <v>289</v>
      </c>
      <c r="B1019" s="32">
        <v>431000</v>
      </c>
      <c r="C1019" s="33"/>
      <c r="D1019" s="34"/>
    </row>
    <row r="1020" spans="1:4" ht="23.25">
      <c r="A1020" s="35" t="s">
        <v>290</v>
      </c>
      <c r="B1020" s="32">
        <v>431001</v>
      </c>
      <c r="C1020" s="33"/>
      <c r="D1020" s="34"/>
    </row>
    <row r="1021" spans="1:4" ht="23.25">
      <c r="A1021" s="35" t="s">
        <v>291</v>
      </c>
      <c r="B1021" s="32">
        <v>431002</v>
      </c>
      <c r="C1021" s="33">
        <v>13275000</v>
      </c>
      <c r="D1021" s="34">
        <f>9850985+167405+388600+4500+4025</f>
        <v>10415515</v>
      </c>
    </row>
    <row r="1022" spans="1:4" ht="23.25">
      <c r="A1022" s="35" t="s">
        <v>292</v>
      </c>
      <c r="B1022" s="32"/>
      <c r="C1022" s="33"/>
      <c r="D1022" s="34"/>
    </row>
    <row r="1023" spans="1:4" ht="24" thickBot="1">
      <c r="A1023" s="36" t="s">
        <v>39</v>
      </c>
      <c r="B1023" s="37"/>
      <c r="C1023" s="38">
        <f>SUM(C1021:C1022)</f>
        <v>13275000</v>
      </c>
      <c r="D1023" s="38">
        <f>SUM(D1021:D1022)</f>
        <v>10415515</v>
      </c>
    </row>
    <row r="1024" spans="1:4" ht="24" thickTop="1">
      <c r="A1024" s="31" t="s">
        <v>293</v>
      </c>
      <c r="B1024" s="32">
        <v>440000</v>
      </c>
      <c r="C1024" s="33" t="s">
        <v>8</v>
      </c>
      <c r="D1024" s="34"/>
    </row>
    <row r="1025" spans="1:4" ht="23.25">
      <c r="A1025" s="31" t="s">
        <v>294</v>
      </c>
      <c r="B1025" s="32">
        <v>441000</v>
      </c>
      <c r="C1025" s="33"/>
      <c r="D1025" s="34"/>
    </row>
    <row r="1026" spans="1:4" ht="23.25">
      <c r="A1026" s="35" t="s">
        <v>295</v>
      </c>
      <c r="B1026" s="32">
        <v>441001</v>
      </c>
      <c r="C1026" s="33"/>
      <c r="D1026" s="34">
        <f>9721646+67000+9450+501150</f>
        <v>10299246</v>
      </c>
    </row>
    <row r="1027" spans="1:4" ht="23.25">
      <c r="A1027" s="35" t="s">
        <v>296</v>
      </c>
      <c r="B1027" s="32"/>
      <c r="C1027" s="33"/>
      <c r="D1027" s="34"/>
    </row>
    <row r="1028" spans="1:4" ht="23.25">
      <c r="A1028" s="35" t="s">
        <v>297</v>
      </c>
      <c r="B1028" s="32">
        <v>441002</v>
      </c>
      <c r="C1028" s="33"/>
      <c r="D1028" s="34"/>
    </row>
    <row r="1029" spans="1:4" ht="24" thickBot="1">
      <c r="A1029" s="36" t="s">
        <v>39</v>
      </c>
      <c r="B1029" s="37"/>
      <c r="C1029" s="38"/>
      <c r="D1029" s="38">
        <f>SUM(D1026:D1028)</f>
        <v>10299246</v>
      </c>
    </row>
    <row r="1030" spans="1:4" ht="24.75" thickBot="1" thickTop="1">
      <c r="A1030" s="50" t="s">
        <v>68</v>
      </c>
      <c r="B1030" s="55"/>
      <c r="C1030" s="56">
        <f>C891+C957+C965+C989+C1015+C1023</f>
        <v>29246100</v>
      </c>
      <c r="D1030" s="56">
        <f>D891+D957+D965+D989+D1015+D1023+D1029</f>
        <v>39932575.97</v>
      </c>
    </row>
    <row r="1031" ht="24" thickTop="1"/>
  </sheetData>
  <sheetProtection/>
  <mergeCells count="84">
    <mergeCell ref="C1016:C1017"/>
    <mergeCell ref="D1016:D1017"/>
    <mergeCell ref="C911:C912"/>
    <mergeCell ref="D911:D912"/>
    <mergeCell ref="C946:C947"/>
    <mergeCell ref="D946:D947"/>
    <mergeCell ref="C981:C982"/>
    <mergeCell ref="D981:D982"/>
    <mergeCell ref="A876:D876"/>
    <mergeCell ref="A877:D877"/>
    <mergeCell ref="A878:D878"/>
    <mergeCell ref="A879:D879"/>
    <mergeCell ref="C880:C881"/>
    <mergeCell ref="D880:D881"/>
    <mergeCell ref="C841:C842"/>
    <mergeCell ref="D841:D842"/>
    <mergeCell ref="C736:C737"/>
    <mergeCell ref="D736:D737"/>
    <mergeCell ref="C771:C772"/>
    <mergeCell ref="D771:D772"/>
    <mergeCell ref="C806:C807"/>
    <mergeCell ref="D806:D807"/>
    <mergeCell ref="A701:D701"/>
    <mergeCell ref="A702:D702"/>
    <mergeCell ref="A703:D703"/>
    <mergeCell ref="A704:D704"/>
    <mergeCell ref="C705:C706"/>
    <mergeCell ref="D705:D706"/>
    <mergeCell ref="C666:C667"/>
    <mergeCell ref="D666:D667"/>
    <mergeCell ref="C561:C562"/>
    <mergeCell ref="D561:D562"/>
    <mergeCell ref="C596:C597"/>
    <mergeCell ref="D596:D597"/>
    <mergeCell ref="C631:C632"/>
    <mergeCell ref="D631:D632"/>
    <mergeCell ref="A526:D526"/>
    <mergeCell ref="A527:D527"/>
    <mergeCell ref="A528:D528"/>
    <mergeCell ref="A529:D529"/>
    <mergeCell ref="C530:C531"/>
    <mergeCell ref="D530:D531"/>
    <mergeCell ref="C316:C317"/>
    <mergeCell ref="D316:D317"/>
    <mergeCell ref="C211:C212"/>
    <mergeCell ref="D211:D212"/>
    <mergeCell ref="C246:C247"/>
    <mergeCell ref="D246:D247"/>
    <mergeCell ref="C281:C282"/>
    <mergeCell ref="D281:D282"/>
    <mergeCell ref="A176:D176"/>
    <mergeCell ref="A177:D177"/>
    <mergeCell ref="A178:D178"/>
    <mergeCell ref="A179:D179"/>
    <mergeCell ref="C180:C181"/>
    <mergeCell ref="D180:D181"/>
    <mergeCell ref="D141:D142"/>
    <mergeCell ref="C36:C37"/>
    <mergeCell ref="D36:D37"/>
    <mergeCell ref="C106:C107"/>
    <mergeCell ref="C71:C72"/>
    <mergeCell ref="D71:D72"/>
    <mergeCell ref="D106:D107"/>
    <mergeCell ref="C141:C142"/>
    <mergeCell ref="A1:D1"/>
    <mergeCell ref="A2:D2"/>
    <mergeCell ref="A3:D3"/>
    <mergeCell ref="A4:D4"/>
    <mergeCell ref="C5:C6"/>
    <mergeCell ref="D5:D6"/>
    <mergeCell ref="A351:D351"/>
    <mergeCell ref="A352:D352"/>
    <mergeCell ref="A353:D353"/>
    <mergeCell ref="A354:D354"/>
    <mergeCell ref="C355:C356"/>
    <mergeCell ref="D355:D356"/>
    <mergeCell ref="C491:C492"/>
    <mergeCell ref="D491:D492"/>
    <mergeCell ref="C386:C387"/>
    <mergeCell ref="D386:D387"/>
    <mergeCell ref="C421:C422"/>
    <mergeCell ref="D421:D422"/>
    <mergeCell ref="C456:C457"/>
    <mergeCell ref="D456:D457"/>
  </mergeCells>
  <printOptions/>
  <pageMargins left="0.2362204724409449" right="0.2362204724409449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0"/>
  <sheetViews>
    <sheetView zoomScalePageLayoutView="0" workbookViewId="0" topLeftCell="A382">
      <selection activeCell="E396" sqref="E396"/>
    </sheetView>
  </sheetViews>
  <sheetFormatPr defaultColWidth="9.00390625" defaultRowHeight="15"/>
  <cols>
    <col min="1" max="1" width="34.00390625" style="69" customWidth="1"/>
    <col min="2" max="2" width="13.7109375" style="69" customWidth="1"/>
    <col min="3" max="3" width="13.28125" style="69" customWidth="1"/>
    <col min="4" max="4" width="13.421875" style="69" customWidth="1"/>
    <col min="5" max="5" width="12.140625" style="69" customWidth="1"/>
    <col min="6" max="16384" width="9.00390625" style="69" customWidth="1"/>
  </cols>
  <sheetData>
    <row r="1" spans="1:5" ht="23.25">
      <c r="A1" s="289" t="s">
        <v>24</v>
      </c>
      <c r="B1" s="289"/>
      <c r="C1" s="289"/>
      <c r="D1" s="289"/>
      <c r="E1" s="289"/>
    </row>
    <row r="2" spans="1:5" ht="23.25">
      <c r="A2" s="289" t="s">
        <v>69</v>
      </c>
      <c r="B2" s="289"/>
      <c r="C2" s="289"/>
      <c r="D2" s="289"/>
      <c r="E2" s="289"/>
    </row>
    <row r="3" spans="1:5" ht="23.25">
      <c r="A3" s="289" t="s">
        <v>131</v>
      </c>
      <c r="B3" s="289"/>
      <c r="C3" s="289"/>
      <c r="D3" s="289"/>
      <c r="E3" s="289"/>
    </row>
    <row r="4" spans="1:5" ht="23.25">
      <c r="A4" s="2"/>
      <c r="B4" s="2"/>
      <c r="C4" s="2"/>
      <c r="D4" s="2"/>
      <c r="E4" s="2"/>
    </row>
    <row r="5" spans="1:5" ht="23.25">
      <c r="A5" s="59" t="s">
        <v>70</v>
      </c>
      <c r="B5" s="7" t="s">
        <v>71</v>
      </c>
      <c r="C5" s="7" t="s">
        <v>72</v>
      </c>
      <c r="D5" s="7" t="s">
        <v>73</v>
      </c>
      <c r="E5" s="7" t="s">
        <v>74</v>
      </c>
    </row>
    <row r="6" spans="1:5" ht="23.25">
      <c r="A6" s="2"/>
      <c r="B6" s="60"/>
      <c r="C6" s="61"/>
      <c r="D6" s="61"/>
      <c r="E6" s="61"/>
    </row>
    <row r="7" spans="1:5" ht="23.25">
      <c r="A7" s="2" t="s">
        <v>75</v>
      </c>
      <c r="B7" s="62"/>
      <c r="C7" s="62">
        <v>1819.23</v>
      </c>
      <c r="D7" s="62"/>
      <c r="E7" s="62">
        <f>B7+C7-D7</f>
        <v>1819.23</v>
      </c>
    </row>
    <row r="8" spans="1:5" ht="23.25">
      <c r="A8" s="2" t="s">
        <v>76</v>
      </c>
      <c r="B8" s="62">
        <v>76572.3</v>
      </c>
      <c r="C8" s="62"/>
      <c r="D8" s="62"/>
      <c r="E8" s="62">
        <f aca="true" t="shared" si="0" ref="E8:E13">B8+C8-D8</f>
        <v>76572.3</v>
      </c>
    </row>
    <row r="9" spans="1:5" ht="23.25">
      <c r="A9" s="2" t="s">
        <v>78</v>
      </c>
      <c r="B9" s="62">
        <v>3356.59</v>
      </c>
      <c r="C9" s="62"/>
      <c r="D9" s="62"/>
      <c r="E9" s="62">
        <f t="shared" si="0"/>
        <v>3356.59</v>
      </c>
    </row>
    <row r="10" spans="1:5" ht="23.25">
      <c r="A10" s="2" t="s">
        <v>116</v>
      </c>
      <c r="B10" s="62"/>
      <c r="C10" s="62">
        <v>5329</v>
      </c>
      <c r="D10" s="62"/>
      <c r="E10" s="62">
        <f t="shared" si="0"/>
        <v>5329</v>
      </c>
    </row>
    <row r="11" spans="1:5" ht="23.25">
      <c r="A11" s="2" t="s">
        <v>117</v>
      </c>
      <c r="B11" s="62"/>
      <c r="C11" s="62">
        <v>29444.5</v>
      </c>
      <c r="D11" s="62">
        <v>29444.5</v>
      </c>
      <c r="E11" s="62">
        <f t="shared" si="0"/>
        <v>0</v>
      </c>
    </row>
    <row r="12" spans="1:5" ht="23.25">
      <c r="A12" s="2" t="s">
        <v>118</v>
      </c>
      <c r="B12" s="62"/>
      <c r="C12" s="62">
        <v>26883.5</v>
      </c>
      <c r="D12" s="62">
        <v>26883.5</v>
      </c>
      <c r="E12" s="62">
        <f t="shared" si="0"/>
        <v>0</v>
      </c>
    </row>
    <row r="13" spans="1:5" ht="23.25">
      <c r="A13" s="2" t="s">
        <v>128</v>
      </c>
      <c r="B13" s="62"/>
      <c r="C13" s="62">
        <v>6700</v>
      </c>
      <c r="D13" s="62">
        <v>6700</v>
      </c>
      <c r="E13" s="62">
        <f t="shared" si="0"/>
        <v>0</v>
      </c>
    </row>
    <row r="14" spans="1:5" s="117" customFormat="1" ht="24" thickBot="1">
      <c r="A14" s="52" t="s">
        <v>39</v>
      </c>
      <c r="B14" s="118">
        <f>SUM(B7:B13)</f>
        <v>79928.89</v>
      </c>
      <c r="C14" s="56">
        <f>SUM(C7:C13)</f>
        <v>70176.23</v>
      </c>
      <c r="D14" s="83">
        <f>SUM(D7:D13)</f>
        <v>63028</v>
      </c>
      <c r="E14" s="45">
        <f>SUM(E7:E13)</f>
        <v>87077.12</v>
      </c>
    </row>
    <row r="15" spans="1:5" ht="24" thickTop="1">
      <c r="A15" s="66"/>
      <c r="B15" s="53"/>
      <c r="C15" s="54"/>
      <c r="D15" s="54"/>
      <c r="E15" s="54"/>
    </row>
    <row r="16" spans="1:5" ht="23.25">
      <c r="A16" s="116"/>
      <c r="B16" s="53"/>
      <c r="C16" s="54"/>
      <c r="D16" s="54"/>
      <c r="E16" s="54"/>
    </row>
    <row r="17" spans="1:5" ht="23.25">
      <c r="A17" s="116"/>
      <c r="B17" s="53"/>
      <c r="C17" s="54"/>
      <c r="D17" s="54"/>
      <c r="E17" s="54"/>
    </row>
    <row r="18" spans="1:5" ht="23.25">
      <c r="A18" s="116"/>
      <c r="B18" s="53"/>
      <c r="C18" s="54"/>
      <c r="D18" s="54"/>
      <c r="E18" s="54"/>
    </row>
    <row r="19" spans="1:5" ht="23.25">
      <c r="A19" s="116"/>
      <c r="B19" s="53"/>
      <c r="C19" s="54"/>
      <c r="D19" s="54"/>
      <c r="E19" s="54"/>
    </row>
    <row r="20" spans="1:5" ht="23.25">
      <c r="A20" s="59" t="s">
        <v>79</v>
      </c>
      <c r="B20" s="2"/>
      <c r="C20" s="2"/>
      <c r="D20" s="1"/>
      <c r="E20" s="54"/>
    </row>
    <row r="21" spans="1:5" ht="23.25">
      <c r="A21" s="59" t="s">
        <v>80</v>
      </c>
      <c r="B21" s="53"/>
      <c r="C21" s="54"/>
      <c r="D21" s="54" t="s">
        <v>81</v>
      </c>
      <c r="E21" s="54"/>
    </row>
    <row r="22" spans="1:5" ht="23.25">
      <c r="A22" s="2"/>
      <c r="B22" s="63"/>
      <c r="C22" s="64"/>
      <c r="D22" s="65"/>
      <c r="E22" s="54"/>
    </row>
    <row r="23" spans="1:5" ht="24" thickBot="1">
      <c r="A23" s="2"/>
      <c r="B23" s="116" t="s">
        <v>39</v>
      </c>
      <c r="C23" s="2"/>
      <c r="D23" s="67">
        <f>SUM(D22:D22)</f>
        <v>0</v>
      </c>
      <c r="E23" s="54"/>
    </row>
    <row r="24" spans="1:5" ht="24" thickTop="1">
      <c r="A24" s="66"/>
      <c r="B24" s="53"/>
      <c r="C24" s="54"/>
      <c r="D24" s="54"/>
      <c r="E24" s="54"/>
    </row>
    <row r="25" spans="1:5" ht="23.25">
      <c r="A25" s="66"/>
      <c r="B25" s="53"/>
      <c r="C25" s="54"/>
      <c r="D25" s="54"/>
      <c r="E25" s="54"/>
    </row>
    <row r="26" spans="1:5" ht="23.25">
      <c r="A26" s="66"/>
      <c r="B26" s="53"/>
      <c r="C26" s="54"/>
      <c r="D26" s="54"/>
      <c r="E26" s="54"/>
    </row>
    <row r="27" spans="1:5" ht="23.25">
      <c r="A27" s="66"/>
      <c r="B27" s="53"/>
      <c r="C27" s="54"/>
      <c r="D27" s="54"/>
      <c r="E27" s="54"/>
    </row>
    <row r="28" spans="1:5" ht="23.25">
      <c r="A28" s="66"/>
      <c r="B28" s="53"/>
      <c r="C28" s="54"/>
      <c r="D28" s="54"/>
      <c r="E28" s="54"/>
    </row>
    <row r="29" spans="1:5" ht="23.25">
      <c r="A29" s="116"/>
      <c r="B29" s="53"/>
      <c r="C29" s="54"/>
      <c r="D29" s="54"/>
      <c r="E29" s="54"/>
    </row>
    <row r="30" spans="1:5" ht="23.25">
      <c r="A30" s="116"/>
      <c r="B30" s="53"/>
      <c r="C30" s="54"/>
      <c r="D30" s="54"/>
      <c r="E30" s="54"/>
    </row>
    <row r="31" spans="1:5" ht="23.25">
      <c r="A31" s="289" t="s">
        <v>24</v>
      </c>
      <c r="B31" s="289"/>
      <c r="C31" s="289"/>
      <c r="D31" s="289"/>
      <c r="E31" s="289"/>
    </row>
    <row r="32" spans="1:5" ht="23.25">
      <c r="A32" s="289" t="s">
        <v>69</v>
      </c>
      <c r="B32" s="289"/>
      <c r="C32" s="289"/>
      <c r="D32" s="289"/>
      <c r="E32" s="289"/>
    </row>
    <row r="33" spans="1:5" ht="23.25">
      <c r="A33" s="289" t="s">
        <v>138</v>
      </c>
      <c r="B33" s="289"/>
      <c r="C33" s="289"/>
      <c r="D33" s="289"/>
      <c r="E33" s="289"/>
    </row>
    <row r="34" spans="1:5" ht="23.25">
      <c r="A34" s="2"/>
      <c r="B34" s="2"/>
      <c r="C34" s="2"/>
      <c r="D34" s="2"/>
      <c r="E34" s="2"/>
    </row>
    <row r="35" spans="1:5" ht="23.25">
      <c r="A35" s="59" t="s">
        <v>70</v>
      </c>
      <c r="B35" s="7" t="s">
        <v>71</v>
      </c>
      <c r="C35" s="7" t="s">
        <v>72</v>
      </c>
      <c r="D35" s="7" t="s">
        <v>73</v>
      </c>
      <c r="E35" s="7" t="s">
        <v>74</v>
      </c>
    </row>
    <row r="36" spans="1:5" ht="23.25">
      <c r="A36" s="2"/>
      <c r="B36" s="60"/>
      <c r="C36" s="61"/>
      <c r="D36" s="61"/>
      <c r="E36" s="61"/>
    </row>
    <row r="37" spans="1:5" ht="23.25">
      <c r="A37" s="2" t="s">
        <v>75</v>
      </c>
      <c r="B37" s="62">
        <v>1819.23</v>
      </c>
      <c r="C37" s="62">
        <v>1982.08</v>
      </c>
      <c r="D37" s="62">
        <v>1819.23</v>
      </c>
      <c r="E37" s="62">
        <f>B37+C37-D37</f>
        <v>1982.08</v>
      </c>
    </row>
    <row r="38" spans="1:5" ht="23.25">
      <c r="A38" s="2" t="s">
        <v>76</v>
      </c>
      <c r="B38" s="62">
        <v>76572.3</v>
      </c>
      <c r="C38" s="62"/>
      <c r="D38" s="62"/>
      <c r="E38" s="62">
        <f aca="true" t="shared" si="1" ref="E38:E44">B38+C38-D38</f>
        <v>76572.3</v>
      </c>
    </row>
    <row r="39" spans="1:5" ht="23.25">
      <c r="A39" s="2" t="s">
        <v>77</v>
      </c>
      <c r="B39" s="62"/>
      <c r="C39" s="62">
        <v>450400</v>
      </c>
      <c r="D39" s="62"/>
      <c r="E39" s="62">
        <f t="shared" si="1"/>
        <v>450400</v>
      </c>
    </row>
    <row r="40" spans="1:5" ht="23.25">
      <c r="A40" s="2" t="s">
        <v>78</v>
      </c>
      <c r="B40" s="62">
        <v>3356.59</v>
      </c>
      <c r="C40" s="62"/>
      <c r="D40" s="62"/>
      <c r="E40" s="62">
        <f t="shared" si="1"/>
        <v>3356.59</v>
      </c>
    </row>
    <row r="41" spans="1:5" ht="23.25">
      <c r="A41" s="2" t="s">
        <v>116</v>
      </c>
      <c r="B41" s="62">
        <v>5329</v>
      </c>
      <c r="C41" s="62">
        <v>6229</v>
      </c>
      <c r="D41" s="62">
        <v>5779</v>
      </c>
      <c r="E41" s="62">
        <f t="shared" si="1"/>
        <v>5779</v>
      </c>
    </row>
    <row r="42" spans="1:5" ht="23.25">
      <c r="A42" s="2" t="s">
        <v>117</v>
      </c>
      <c r="B42" s="62"/>
      <c r="C42" s="62">
        <v>29600.5</v>
      </c>
      <c r="D42" s="62">
        <v>29600.5</v>
      </c>
      <c r="E42" s="62">
        <f t="shared" si="1"/>
        <v>0</v>
      </c>
    </row>
    <row r="43" spans="1:5" ht="23.25">
      <c r="A43" s="2" t="s">
        <v>118</v>
      </c>
      <c r="B43" s="62"/>
      <c r="C43" s="62">
        <v>25937.75</v>
      </c>
      <c r="D43" s="62">
        <v>25937.75</v>
      </c>
      <c r="E43" s="62">
        <f t="shared" si="1"/>
        <v>0</v>
      </c>
    </row>
    <row r="44" spans="1:5" ht="23.25">
      <c r="A44" s="2" t="s">
        <v>128</v>
      </c>
      <c r="B44" s="62"/>
      <c r="C44" s="62">
        <v>6700</v>
      </c>
      <c r="D44" s="62">
        <v>6700</v>
      </c>
      <c r="E44" s="62">
        <f t="shared" si="1"/>
        <v>0</v>
      </c>
    </row>
    <row r="45" spans="1:5" ht="24" thickBot="1">
      <c r="A45" s="52" t="s">
        <v>39</v>
      </c>
      <c r="B45" s="118">
        <f>SUM(B37:B44)</f>
        <v>87077.12</v>
      </c>
      <c r="C45" s="56">
        <f>SUM(C37:C44)</f>
        <v>520849.33</v>
      </c>
      <c r="D45" s="83">
        <f>SUM(D37:D44)</f>
        <v>69836.48</v>
      </c>
      <c r="E45" s="45">
        <f>SUM(E37:E44)</f>
        <v>538089.97</v>
      </c>
    </row>
    <row r="46" spans="1:5" ht="24" thickTop="1">
      <c r="A46" s="122"/>
      <c r="B46" s="53"/>
      <c r="C46" s="54"/>
      <c r="D46" s="54"/>
      <c r="E46" s="54"/>
    </row>
    <row r="47" spans="1:5" ht="23.25">
      <c r="A47" s="122"/>
      <c r="B47" s="53"/>
      <c r="C47" s="54"/>
      <c r="D47" s="54"/>
      <c r="E47" s="54"/>
    </row>
    <row r="48" spans="1:5" ht="23.25">
      <c r="A48" s="122"/>
      <c r="B48" s="53"/>
      <c r="C48" s="54"/>
      <c r="D48" s="54"/>
      <c r="E48" s="54"/>
    </row>
    <row r="49" spans="1:5" ht="23.25">
      <c r="A49" s="122"/>
      <c r="B49" s="53"/>
      <c r="C49" s="54"/>
      <c r="D49" s="54"/>
      <c r="E49" s="54"/>
    </row>
    <row r="50" spans="1:5" ht="23.25">
      <c r="A50" s="122"/>
      <c r="B50" s="53"/>
      <c r="C50" s="54"/>
      <c r="D50" s="54"/>
      <c r="E50" s="54"/>
    </row>
    <row r="51" spans="1:5" ht="23.25">
      <c r="A51" s="59" t="s">
        <v>79</v>
      </c>
      <c r="B51" s="2"/>
      <c r="C51" s="2"/>
      <c r="D51" s="1"/>
      <c r="E51" s="54"/>
    </row>
    <row r="52" spans="1:5" ht="23.25">
      <c r="A52" s="59" t="s">
        <v>80</v>
      </c>
      <c r="B52" s="53"/>
      <c r="C52" s="54"/>
      <c r="D52" s="54" t="s">
        <v>81</v>
      </c>
      <c r="E52" s="54"/>
    </row>
    <row r="53" spans="1:5" ht="23.25">
      <c r="A53" s="2"/>
      <c r="B53" s="63"/>
      <c r="C53" s="64"/>
      <c r="D53" s="65"/>
      <c r="E53" s="54"/>
    </row>
    <row r="54" spans="1:5" ht="24" thickBot="1">
      <c r="A54" s="2"/>
      <c r="B54" s="122" t="s">
        <v>39</v>
      </c>
      <c r="C54" s="2"/>
      <c r="D54" s="67">
        <f>SUM(D53:D53)</f>
        <v>0</v>
      </c>
      <c r="E54" s="54"/>
    </row>
    <row r="55" spans="1:5" ht="24" thickTop="1">
      <c r="A55" s="122"/>
      <c r="B55" s="53"/>
      <c r="C55" s="54"/>
      <c r="D55" s="54"/>
      <c r="E55" s="54"/>
    </row>
    <row r="56" spans="1:5" ht="23.25">
      <c r="A56" s="122"/>
      <c r="B56" s="53"/>
      <c r="C56" s="54"/>
      <c r="D56" s="54"/>
      <c r="E56" s="54"/>
    </row>
    <row r="57" spans="1:5" ht="23.25">
      <c r="A57" s="122"/>
      <c r="B57" s="53"/>
      <c r="C57" s="54"/>
      <c r="D57" s="54"/>
      <c r="E57" s="54"/>
    </row>
    <row r="58" spans="1:5" ht="23.25">
      <c r="A58" s="122"/>
      <c r="B58" s="53"/>
      <c r="C58" s="54"/>
      <c r="D58" s="54"/>
      <c r="E58" s="54"/>
    </row>
    <row r="59" spans="1:5" ht="23.25">
      <c r="A59" s="122"/>
      <c r="B59" s="53"/>
      <c r="C59" s="54"/>
      <c r="D59" s="54"/>
      <c r="E59" s="54"/>
    </row>
    <row r="60" spans="1:5" ht="23.25">
      <c r="A60" s="122"/>
      <c r="B60" s="53"/>
      <c r="C60" s="54"/>
      <c r="D60" s="54"/>
      <c r="E60" s="54"/>
    </row>
    <row r="61" spans="1:5" ht="23.25">
      <c r="A61" s="289" t="s">
        <v>24</v>
      </c>
      <c r="B61" s="289"/>
      <c r="C61" s="289"/>
      <c r="D61" s="289"/>
      <c r="E61" s="289"/>
    </row>
    <row r="62" spans="1:5" ht="23.25">
      <c r="A62" s="289" t="s">
        <v>69</v>
      </c>
      <c r="B62" s="289"/>
      <c r="C62" s="289"/>
      <c r="D62" s="289"/>
      <c r="E62" s="289"/>
    </row>
    <row r="63" spans="1:5" ht="23.25">
      <c r="A63" s="289" t="s">
        <v>144</v>
      </c>
      <c r="B63" s="289"/>
      <c r="C63" s="289"/>
      <c r="D63" s="289"/>
      <c r="E63" s="289"/>
    </row>
    <row r="64" spans="1:5" ht="23.25">
      <c r="A64" s="2"/>
      <c r="B64" s="2"/>
      <c r="C64" s="2"/>
      <c r="D64" s="2"/>
      <c r="E64" s="2"/>
    </row>
    <row r="65" spans="1:5" ht="23.25">
      <c r="A65" s="59" t="s">
        <v>70</v>
      </c>
      <c r="B65" s="7" t="s">
        <v>71</v>
      </c>
      <c r="C65" s="7" t="s">
        <v>72</v>
      </c>
      <c r="D65" s="7" t="s">
        <v>73</v>
      </c>
      <c r="E65" s="7" t="s">
        <v>74</v>
      </c>
    </row>
    <row r="66" spans="1:5" ht="23.25">
      <c r="A66" s="2"/>
      <c r="B66" s="60"/>
      <c r="C66" s="61"/>
      <c r="D66" s="61"/>
      <c r="E66" s="61"/>
    </row>
    <row r="67" spans="1:5" ht="23.25">
      <c r="A67" s="2" t="s">
        <v>75</v>
      </c>
      <c r="B67" s="62">
        <v>1982.08</v>
      </c>
      <c r="C67" s="62">
        <v>2103.64</v>
      </c>
      <c r="D67" s="62">
        <v>1982.08</v>
      </c>
      <c r="E67" s="62">
        <f>B67+C67-D67</f>
        <v>2103.64</v>
      </c>
    </row>
    <row r="68" spans="1:5" ht="23.25">
      <c r="A68" s="2" t="s">
        <v>76</v>
      </c>
      <c r="B68" s="62">
        <v>76572.3</v>
      </c>
      <c r="C68" s="62"/>
      <c r="D68" s="62"/>
      <c r="E68" s="62">
        <f aca="true" t="shared" si="2" ref="E68:E74">B68+C68-D68</f>
        <v>76572.3</v>
      </c>
    </row>
    <row r="69" spans="1:5" ht="23.25">
      <c r="A69" s="2" t="s">
        <v>77</v>
      </c>
      <c r="B69" s="62">
        <v>450400</v>
      </c>
      <c r="C69" s="62"/>
      <c r="D69" s="62">
        <v>450400</v>
      </c>
      <c r="E69" s="62">
        <f t="shared" si="2"/>
        <v>0</v>
      </c>
    </row>
    <row r="70" spans="1:5" ht="23.25">
      <c r="A70" s="2" t="s">
        <v>78</v>
      </c>
      <c r="B70" s="62">
        <v>3356.59</v>
      </c>
      <c r="C70" s="62"/>
      <c r="D70" s="62"/>
      <c r="E70" s="62">
        <f t="shared" si="2"/>
        <v>3356.59</v>
      </c>
    </row>
    <row r="71" spans="1:5" ht="23.25">
      <c r="A71" s="2" t="s">
        <v>116</v>
      </c>
      <c r="B71" s="62">
        <v>5779</v>
      </c>
      <c r="C71" s="62">
        <v>5779</v>
      </c>
      <c r="D71" s="62">
        <v>5779</v>
      </c>
      <c r="E71" s="62">
        <f t="shared" si="2"/>
        <v>5779</v>
      </c>
    </row>
    <row r="72" spans="1:5" ht="23.25">
      <c r="A72" s="2" t="s">
        <v>117</v>
      </c>
      <c r="B72" s="62"/>
      <c r="C72" s="62">
        <v>29776.5</v>
      </c>
      <c r="D72" s="62">
        <v>29776.5</v>
      </c>
      <c r="E72" s="62">
        <f t="shared" si="2"/>
        <v>0</v>
      </c>
    </row>
    <row r="73" spans="1:5" ht="23.25">
      <c r="A73" s="2" t="s">
        <v>118</v>
      </c>
      <c r="B73" s="62"/>
      <c r="C73" s="62">
        <v>27185.5</v>
      </c>
      <c r="D73" s="62">
        <v>27185.5</v>
      </c>
      <c r="E73" s="62">
        <f t="shared" si="2"/>
        <v>0</v>
      </c>
    </row>
    <row r="74" spans="1:5" ht="23.25">
      <c r="A74" s="2" t="s">
        <v>128</v>
      </c>
      <c r="B74" s="62"/>
      <c r="C74" s="62">
        <v>6700</v>
      </c>
      <c r="D74" s="62">
        <v>6700</v>
      </c>
      <c r="E74" s="62">
        <f t="shared" si="2"/>
        <v>0</v>
      </c>
    </row>
    <row r="75" spans="1:5" ht="24" thickBot="1">
      <c r="A75" s="52" t="s">
        <v>39</v>
      </c>
      <c r="B75" s="118">
        <f>SUM(B67:B74)</f>
        <v>538089.97</v>
      </c>
      <c r="C75" s="56">
        <f>SUM(C67:C74)</f>
        <v>71544.64</v>
      </c>
      <c r="D75" s="83">
        <f>SUM(D67:D74)</f>
        <v>521823.08</v>
      </c>
      <c r="E75" s="45">
        <f>SUM(E67:E74)</f>
        <v>87811.53</v>
      </c>
    </row>
    <row r="76" spans="1:5" ht="24" thickTop="1">
      <c r="A76" s="127"/>
      <c r="B76" s="53"/>
      <c r="C76" s="54"/>
      <c r="D76" s="54"/>
      <c r="E76" s="54"/>
    </row>
    <row r="77" spans="1:5" ht="23.25">
      <c r="A77" s="127"/>
      <c r="B77" s="53"/>
      <c r="C77" s="54"/>
      <c r="D77" s="54"/>
      <c r="E77" s="54"/>
    </row>
    <row r="78" spans="1:5" ht="23.25">
      <c r="A78" s="127"/>
      <c r="B78" s="53"/>
      <c r="C78" s="54"/>
      <c r="D78" s="54"/>
      <c r="E78" s="54"/>
    </row>
    <row r="79" spans="1:5" ht="23.25">
      <c r="A79" s="127"/>
      <c r="B79" s="53"/>
      <c r="C79" s="54"/>
      <c r="D79" s="54"/>
      <c r="E79" s="54"/>
    </row>
    <row r="80" spans="1:5" ht="23.25">
      <c r="A80" s="127"/>
      <c r="B80" s="53"/>
      <c r="C80" s="54"/>
      <c r="D80" s="54"/>
      <c r="E80" s="54"/>
    </row>
    <row r="81" spans="1:5" ht="23.25">
      <c r="A81" s="59" t="s">
        <v>79</v>
      </c>
      <c r="B81" s="2"/>
      <c r="C81" s="2"/>
      <c r="D81" s="1"/>
      <c r="E81" s="54"/>
    </row>
    <row r="82" spans="1:5" ht="23.25">
      <c r="A82" s="59" t="s">
        <v>80</v>
      </c>
      <c r="B82" s="53"/>
      <c r="C82" s="54"/>
      <c r="D82" s="54" t="s">
        <v>81</v>
      </c>
      <c r="E82" s="54"/>
    </row>
    <row r="83" spans="1:5" ht="23.25">
      <c r="A83" s="2"/>
      <c r="B83" s="63"/>
      <c r="C83" s="64"/>
      <c r="D83" s="65"/>
      <c r="E83" s="54"/>
    </row>
    <row r="84" spans="1:5" ht="24" thickBot="1">
      <c r="A84" s="2"/>
      <c r="B84" s="127" t="s">
        <v>39</v>
      </c>
      <c r="C84" s="2"/>
      <c r="D84" s="67">
        <f>SUM(D83:D83)</f>
        <v>0</v>
      </c>
      <c r="E84" s="54"/>
    </row>
    <row r="85" spans="1:5" ht="24" thickTop="1">
      <c r="A85" s="127"/>
      <c r="B85" s="53"/>
      <c r="C85" s="54"/>
      <c r="D85" s="54"/>
      <c r="E85" s="54"/>
    </row>
    <row r="86" spans="1:5" ht="23.25">
      <c r="A86" s="127"/>
      <c r="B86" s="53"/>
      <c r="C86" s="54"/>
      <c r="D86" s="54"/>
      <c r="E86" s="54"/>
    </row>
    <row r="87" spans="1:5" ht="23.25">
      <c r="A87" s="127"/>
      <c r="B87" s="53"/>
      <c r="C87" s="54"/>
      <c r="D87" s="54"/>
      <c r="E87" s="54"/>
    </row>
    <row r="88" spans="1:5" ht="23.25">
      <c r="A88" s="127"/>
      <c r="B88" s="53"/>
      <c r="C88" s="54"/>
      <c r="D88" s="54"/>
      <c r="E88" s="54"/>
    </row>
    <row r="89" spans="1:5" ht="23.25">
      <c r="A89" s="127"/>
      <c r="B89" s="53"/>
      <c r="C89" s="54"/>
      <c r="D89" s="54"/>
      <c r="E89" s="54"/>
    </row>
    <row r="90" spans="1:5" ht="23.25">
      <c r="A90" s="127"/>
      <c r="B90" s="53"/>
      <c r="C90" s="54"/>
      <c r="D90" s="54"/>
      <c r="E90" s="54"/>
    </row>
    <row r="91" spans="1:5" ht="23.25">
      <c r="A91" s="289" t="s">
        <v>24</v>
      </c>
      <c r="B91" s="289"/>
      <c r="C91" s="289"/>
      <c r="D91" s="289"/>
      <c r="E91" s="289"/>
    </row>
    <row r="92" spans="1:5" ht="23.25">
      <c r="A92" s="289" t="s">
        <v>69</v>
      </c>
      <c r="B92" s="289"/>
      <c r="C92" s="289"/>
      <c r="D92" s="289"/>
      <c r="E92" s="289"/>
    </row>
    <row r="93" spans="1:5" ht="23.25">
      <c r="A93" s="289" t="s">
        <v>153</v>
      </c>
      <c r="B93" s="289"/>
      <c r="C93" s="289"/>
      <c r="D93" s="289"/>
      <c r="E93" s="289"/>
    </row>
    <row r="94" spans="1:5" ht="23.25">
      <c r="A94" s="2"/>
      <c r="B94" s="2"/>
      <c r="C94" s="2"/>
      <c r="D94" s="2"/>
      <c r="E94" s="2"/>
    </row>
    <row r="95" spans="1:5" ht="23.25">
      <c r="A95" s="59" t="s">
        <v>70</v>
      </c>
      <c r="B95" s="7" t="s">
        <v>71</v>
      </c>
      <c r="C95" s="7" t="s">
        <v>72</v>
      </c>
      <c r="D95" s="7" t="s">
        <v>73</v>
      </c>
      <c r="E95" s="7" t="s">
        <v>74</v>
      </c>
    </row>
    <row r="96" spans="1:5" ht="23.25">
      <c r="A96" s="2"/>
      <c r="B96" s="60"/>
      <c r="C96" s="61"/>
      <c r="D96" s="61"/>
      <c r="E96" s="61"/>
    </row>
    <row r="97" spans="1:5" ht="23.25">
      <c r="A97" s="2" t="s">
        <v>75</v>
      </c>
      <c r="B97" s="62">
        <v>2103.64</v>
      </c>
      <c r="C97" s="62">
        <v>5186.39</v>
      </c>
      <c r="D97" s="62">
        <v>2103.64</v>
      </c>
      <c r="E97" s="62">
        <f>B97+C97-D97</f>
        <v>5186.390000000001</v>
      </c>
    </row>
    <row r="98" spans="1:5" ht="23.25">
      <c r="A98" s="2" t="s">
        <v>76</v>
      </c>
      <c r="B98" s="62">
        <v>76572.3</v>
      </c>
      <c r="C98" s="62"/>
      <c r="D98" s="62">
        <v>25567.3</v>
      </c>
      <c r="E98" s="62">
        <f aca="true" t="shared" si="3" ref="E98:E106">B98+C98-D98</f>
        <v>51005</v>
      </c>
    </row>
    <row r="99" spans="1:5" ht="23.25">
      <c r="A99" s="2" t="s">
        <v>77</v>
      </c>
      <c r="B99" s="62">
        <v>0</v>
      </c>
      <c r="C99" s="62"/>
      <c r="D99" s="62"/>
      <c r="E99" s="62">
        <f t="shared" si="3"/>
        <v>0</v>
      </c>
    </row>
    <row r="100" spans="1:5" ht="23.25">
      <c r="A100" s="2" t="s">
        <v>78</v>
      </c>
      <c r="B100" s="62">
        <v>3356.59</v>
      </c>
      <c r="C100" s="62">
        <v>49.6</v>
      </c>
      <c r="D100" s="62"/>
      <c r="E100" s="62">
        <f t="shared" si="3"/>
        <v>3406.19</v>
      </c>
    </row>
    <row r="101" spans="1:5" ht="23.25">
      <c r="A101" s="2" t="s">
        <v>116</v>
      </c>
      <c r="B101" s="62">
        <v>5779</v>
      </c>
      <c r="C101" s="62">
        <v>5779</v>
      </c>
      <c r="D101" s="62">
        <v>5779</v>
      </c>
      <c r="E101" s="62">
        <f t="shared" si="3"/>
        <v>5779</v>
      </c>
    </row>
    <row r="102" spans="1:5" ht="23.25">
      <c r="A102" s="2" t="s">
        <v>117</v>
      </c>
      <c r="B102" s="62"/>
      <c r="C102" s="62">
        <v>29692</v>
      </c>
      <c r="D102" s="62">
        <v>29692</v>
      </c>
      <c r="E102" s="62">
        <f t="shared" si="3"/>
        <v>0</v>
      </c>
    </row>
    <row r="103" spans="1:5" ht="23.25">
      <c r="A103" s="2" t="s">
        <v>118</v>
      </c>
      <c r="B103" s="62"/>
      <c r="C103" s="62">
        <v>28541.25</v>
      </c>
      <c r="D103" s="62">
        <v>28541.25</v>
      </c>
      <c r="E103" s="62">
        <f t="shared" si="3"/>
        <v>0</v>
      </c>
    </row>
    <row r="104" spans="1:5" ht="23.25">
      <c r="A104" s="2" t="s">
        <v>128</v>
      </c>
      <c r="B104" s="62"/>
      <c r="C104" s="62">
        <v>6700</v>
      </c>
      <c r="D104" s="62">
        <v>6700</v>
      </c>
      <c r="E104" s="62">
        <f t="shared" si="3"/>
        <v>0</v>
      </c>
    </row>
    <row r="105" spans="1:5" ht="23.25">
      <c r="A105" s="2" t="s">
        <v>154</v>
      </c>
      <c r="B105" s="62"/>
      <c r="C105" s="62">
        <v>150</v>
      </c>
      <c r="D105" s="62">
        <v>150</v>
      </c>
      <c r="E105" s="62">
        <f t="shared" si="3"/>
        <v>0</v>
      </c>
    </row>
    <row r="106" spans="1:5" ht="23.25">
      <c r="A106" s="2" t="s">
        <v>155</v>
      </c>
      <c r="B106" s="34"/>
      <c r="C106" s="34">
        <v>28350</v>
      </c>
      <c r="D106" s="34"/>
      <c r="E106" s="62">
        <f t="shared" si="3"/>
        <v>28350</v>
      </c>
    </row>
    <row r="107" spans="1:5" ht="24" thickBot="1">
      <c r="A107" s="52" t="s">
        <v>39</v>
      </c>
      <c r="B107" s="118">
        <f>SUM(B97:B106)</f>
        <v>87811.53</v>
      </c>
      <c r="C107" s="56">
        <f>SUM(C97:C106)</f>
        <v>104448.24</v>
      </c>
      <c r="D107" s="83">
        <f>SUM(D97:D106)</f>
        <v>98533.19</v>
      </c>
      <c r="E107" s="45">
        <f>SUM(E97:E106)</f>
        <v>93726.58</v>
      </c>
    </row>
    <row r="108" spans="1:5" ht="24" thickTop="1">
      <c r="A108" s="131"/>
      <c r="B108" s="53"/>
      <c r="C108" s="54"/>
      <c r="D108" s="54"/>
      <c r="E108" s="54"/>
    </row>
    <row r="109" spans="1:5" ht="23.25">
      <c r="A109" s="131"/>
      <c r="B109" s="53"/>
      <c r="C109" s="54"/>
      <c r="D109" s="54"/>
      <c r="E109" s="54"/>
    </row>
    <row r="110" spans="1:5" ht="23.25">
      <c r="A110" s="131"/>
      <c r="B110" s="53"/>
      <c r="C110" s="54"/>
      <c r="D110" s="54"/>
      <c r="E110" s="54"/>
    </row>
    <row r="111" spans="1:5" ht="23.25">
      <c r="A111" s="131"/>
      <c r="B111" s="53"/>
      <c r="C111" s="54"/>
      <c r="D111" s="54"/>
      <c r="E111" s="54"/>
    </row>
    <row r="112" spans="1:5" ht="23.25">
      <c r="A112" s="131"/>
      <c r="B112" s="53"/>
      <c r="C112" s="54"/>
      <c r="D112" s="54"/>
      <c r="E112" s="54"/>
    </row>
    <row r="113" spans="1:5" ht="23.25">
      <c r="A113" s="59" t="s">
        <v>79</v>
      </c>
      <c r="B113" s="2"/>
      <c r="C113" s="2"/>
      <c r="D113" s="1"/>
      <c r="E113" s="54"/>
    </row>
    <row r="114" spans="1:5" ht="23.25">
      <c r="A114" s="59" t="s">
        <v>80</v>
      </c>
      <c r="B114" s="53"/>
      <c r="C114" s="54"/>
      <c r="D114" s="54" t="s">
        <v>81</v>
      </c>
      <c r="E114" s="54"/>
    </row>
    <row r="115" spans="1:5" ht="23.25">
      <c r="A115" s="2"/>
      <c r="B115" s="63"/>
      <c r="C115" s="64"/>
      <c r="D115" s="65"/>
      <c r="E115" s="54"/>
    </row>
    <row r="116" spans="1:5" ht="24" thickBot="1">
      <c r="A116" s="2"/>
      <c r="B116" s="131" t="s">
        <v>39</v>
      </c>
      <c r="C116" s="2"/>
      <c r="D116" s="67">
        <f>SUM(D115:D115)</f>
        <v>0</v>
      </c>
      <c r="E116" s="54"/>
    </row>
    <row r="117" spans="1:5" ht="24" thickTop="1">
      <c r="A117" s="131"/>
      <c r="B117" s="53"/>
      <c r="C117" s="54"/>
      <c r="D117" s="54"/>
      <c r="E117" s="54"/>
    </row>
    <row r="118" spans="1:5" ht="23.25">
      <c r="A118" s="131"/>
      <c r="B118" s="53"/>
      <c r="C118" s="54"/>
      <c r="D118" s="54"/>
      <c r="E118" s="54"/>
    </row>
    <row r="119" spans="1:5" ht="23.25">
      <c r="A119" s="131"/>
      <c r="B119" s="53"/>
      <c r="C119" s="54"/>
      <c r="D119" s="54"/>
      <c r="E119" s="54"/>
    </row>
    <row r="120" spans="1:5" ht="23.25">
      <c r="A120" s="131"/>
      <c r="B120" s="53"/>
      <c r="C120" s="54"/>
      <c r="D120" s="54"/>
      <c r="E120" s="54"/>
    </row>
    <row r="121" spans="1:5" ht="23.25">
      <c r="A121" s="289" t="s">
        <v>24</v>
      </c>
      <c r="B121" s="289"/>
      <c r="C121" s="289"/>
      <c r="D121" s="289"/>
      <c r="E121" s="289"/>
    </row>
    <row r="122" spans="1:5" ht="23.25">
      <c r="A122" s="289" t="s">
        <v>69</v>
      </c>
      <c r="B122" s="289"/>
      <c r="C122" s="289"/>
      <c r="D122" s="289"/>
      <c r="E122" s="289"/>
    </row>
    <row r="123" spans="1:5" ht="23.25">
      <c r="A123" s="289" t="s">
        <v>162</v>
      </c>
      <c r="B123" s="289"/>
      <c r="C123" s="289"/>
      <c r="D123" s="289"/>
      <c r="E123" s="289"/>
    </row>
    <row r="124" spans="1:5" ht="23.25">
      <c r="A124" s="2"/>
      <c r="B124" s="2"/>
      <c r="C124" s="2"/>
      <c r="D124" s="2"/>
      <c r="E124" s="2"/>
    </row>
    <row r="125" spans="1:5" ht="23.25">
      <c r="A125" s="59" t="s">
        <v>70</v>
      </c>
      <c r="B125" s="7" t="s">
        <v>71</v>
      </c>
      <c r="C125" s="7" t="s">
        <v>72</v>
      </c>
      <c r="D125" s="7" t="s">
        <v>73</v>
      </c>
      <c r="E125" s="7" t="s">
        <v>74</v>
      </c>
    </row>
    <row r="126" spans="1:5" ht="23.25">
      <c r="A126" s="2"/>
      <c r="B126" s="60"/>
      <c r="C126" s="61"/>
      <c r="D126" s="61"/>
      <c r="E126" s="61"/>
    </row>
    <row r="127" spans="1:5" ht="23.25">
      <c r="A127" s="2" t="s">
        <v>75</v>
      </c>
      <c r="B127" s="62">
        <v>5186.39</v>
      </c>
      <c r="C127" s="62">
        <v>2503.65</v>
      </c>
      <c r="D127" s="62">
        <v>5186.39</v>
      </c>
      <c r="E127" s="62">
        <f>B127+C127-D127</f>
        <v>2503.6500000000005</v>
      </c>
    </row>
    <row r="128" spans="1:5" ht="23.25">
      <c r="A128" s="2" t="s">
        <v>76</v>
      </c>
      <c r="B128" s="62">
        <v>51005</v>
      </c>
      <c r="C128" s="62"/>
      <c r="D128" s="62"/>
      <c r="E128" s="62">
        <f aca="true" t="shared" si="4" ref="E128:E137">B128+C128-D128</f>
        <v>51005</v>
      </c>
    </row>
    <row r="129" spans="1:5" ht="23.25">
      <c r="A129" s="2" t="s">
        <v>77</v>
      </c>
      <c r="B129" s="62">
        <v>0</v>
      </c>
      <c r="C129" s="62"/>
      <c r="D129" s="62"/>
      <c r="E129" s="62">
        <f>B129+C129-D129</f>
        <v>0</v>
      </c>
    </row>
    <row r="130" spans="1:5" ht="23.25">
      <c r="A130" s="2" t="s">
        <v>78</v>
      </c>
      <c r="B130" s="62">
        <v>3406.19</v>
      </c>
      <c r="C130" s="62">
        <v>91.75</v>
      </c>
      <c r="D130" s="62"/>
      <c r="E130" s="62">
        <f t="shared" si="4"/>
        <v>3497.94</v>
      </c>
    </row>
    <row r="131" spans="1:5" ht="23.25">
      <c r="A131" s="2" t="s">
        <v>116</v>
      </c>
      <c r="B131" s="62">
        <v>5779</v>
      </c>
      <c r="C131" s="62">
        <v>5779</v>
      </c>
      <c r="D131" s="62">
        <v>5779</v>
      </c>
      <c r="E131" s="62">
        <f t="shared" si="4"/>
        <v>5779</v>
      </c>
    </row>
    <row r="132" spans="1:5" ht="23.25">
      <c r="A132" s="2" t="s">
        <v>117</v>
      </c>
      <c r="B132" s="62"/>
      <c r="C132" s="62">
        <v>23111</v>
      </c>
      <c r="D132" s="62">
        <v>23111</v>
      </c>
      <c r="E132" s="62">
        <f t="shared" si="4"/>
        <v>0</v>
      </c>
    </row>
    <row r="133" spans="1:5" ht="23.25">
      <c r="A133" s="2" t="s">
        <v>118</v>
      </c>
      <c r="B133" s="62"/>
      <c r="C133" s="62">
        <v>31466.25</v>
      </c>
      <c r="D133" s="62">
        <v>31466.25</v>
      </c>
      <c r="E133" s="62">
        <f t="shared" si="4"/>
        <v>0</v>
      </c>
    </row>
    <row r="134" spans="1:5" ht="23.25">
      <c r="A134" s="2" t="s">
        <v>128</v>
      </c>
      <c r="B134" s="62"/>
      <c r="C134" s="62">
        <v>6700</v>
      </c>
      <c r="D134" s="62">
        <v>6700</v>
      </c>
      <c r="E134" s="62">
        <f t="shared" si="4"/>
        <v>0</v>
      </c>
    </row>
    <row r="135" spans="1:5" ht="23.25">
      <c r="A135" s="2" t="s">
        <v>164</v>
      </c>
      <c r="B135" s="62"/>
      <c r="C135" s="62">
        <v>900</v>
      </c>
      <c r="D135" s="62"/>
      <c r="E135" s="62">
        <f t="shared" si="4"/>
        <v>900</v>
      </c>
    </row>
    <row r="136" spans="1:5" ht="23.25">
      <c r="A136" s="2" t="s">
        <v>163</v>
      </c>
      <c r="B136" s="34"/>
      <c r="C136" s="34">
        <v>56709.75</v>
      </c>
      <c r="D136" s="34">
        <v>56709.75</v>
      </c>
      <c r="E136" s="62"/>
    </row>
    <row r="137" spans="1:5" ht="23.25">
      <c r="A137" s="2" t="s">
        <v>155</v>
      </c>
      <c r="B137" s="34">
        <v>28350</v>
      </c>
      <c r="C137" s="34"/>
      <c r="D137" s="34"/>
      <c r="E137" s="62">
        <f t="shared" si="4"/>
        <v>28350</v>
      </c>
    </row>
    <row r="138" spans="1:5" ht="24" thickBot="1">
      <c r="A138" s="52" t="s">
        <v>39</v>
      </c>
      <c r="B138" s="118">
        <f>SUM(B127:B137)</f>
        <v>93726.58</v>
      </c>
      <c r="C138" s="56">
        <f>SUM(C127:C137)</f>
        <v>127261.4</v>
      </c>
      <c r="D138" s="83">
        <f>SUM(D127:D137)</f>
        <v>128952.39</v>
      </c>
      <c r="E138" s="45">
        <f>SUM(E127:E137)</f>
        <v>92035.59</v>
      </c>
    </row>
    <row r="139" spans="1:5" ht="24" thickTop="1">
      <c r="A139" s="139"/>
      <c r="B139" s="53"/>
      <c r="C139" s="54"/>
      <c r="D139" s="54"/>
      <c r="E139" s="54"/>
    </row>
    <row r="140" spans="1:5" ht="23.25">
      <c r="A140" s="139"/>
      <c r="B140" s="53"/>
      <c r="C140" s="54"/>
      <c r="D140" s="54"/>
      <c r="E140" s="54"/>
    </row>
    <row r="141" spans="1:5" ht="23.25">
      <c r="A141" s="139"/>
      <c r="B141" s="53"/>
      <c r="C141" s="54"/>
      <c r="D141" s="54"/>
      <c r="E141" s="54"/>
    </row>
    <row r="142" spans="1:5" ht="23.25">
      <c r="A142" s="139"/>
      <c r="B142" s="53"/>
      <c r="C142" s="54"/>
      <c r="D142" s="54"/>
      <c r="E142" s="54"/>
    </row>
    <row r="143" spans="1:5" ht="23.25">
      <c r="A143" s="139"/>
      <c r="B143" s="53"/>
      <c r="C143" s="54"/>
      <c r="D143" s="54"/>
      <c r="E143" s="54"/>
    </row>
    <row r="144" spans="1:5" ht="23.25">
      <c r="A144" s="59" t="s">
        <v>79</v>
      </c>
      <c r="B144" s="2"/>
      <c r="C144" s="2"/>
      <c r="D144" s="1"/>
      <c r="E144" s="54"/>
    </row>
    <row r="145" spans="1:5" ht="23.25">
      <c r="A145" s="59" t="s">
        <v>80</v>
      </c>
      <c r="B145" s="53"/>
      <c r="C145" s="54"/>
      <c r="D145" s="54" t="s">
        <v>81</v>
      </c>
      <c r="E145" s="54"/>
    </row>
    <row r="146" spans="1:5" ht="23.25">
      <c r="A146" s="2"/>
      <c r="B146" s="63"/>
      <c r="C146" s="64"/>
      <c r="D146" s="65"/>
      <c r="E146" s="54"/>
    </row>
    <row r="147" spans="1:5" ht="24" thickBot="1">
      <c r="A147" s="2"/>
      <c r="B147" s="139" t="s">
        <v>39</v>
      </c>
      <c r="C147" s="2"/>
      <c r="D147" s="67">
        <f>SUM(D146:D146)</f>
        <v>0</v>
      </c>
      <c r="E147" s="54"/>
    </row>
    <row r="148" spans="1:5" ht="24" thickTop="1">
      <c r="A148" s="139"/>
      <c r="B148" s="53"/>
      <c r="C148" s="54"/>
      <c r="D148" s="54"/>
      <c r="E148" s="54"/>
    </row>
    <row r="149" spans="1:5" ht="23.25">
      <c r="A149" s="139"/>
      <c r="B149" s="53"/>
      <c r="C149" s="54"/>
      <c r="D149" s="54"/>
      <c r="E149" s="54"/>
    </row>
    <row r="150" spans="1:5" ht="23.25">
      <c r="A150" s="139"/>
      <c r="B150" s="53"/>
      <c r="C150" s="54"/>
      <c r="D150" s="54"/>
      <c r="E150" s="54"/>
    </row>
    <row r="151" spans="1:5" ht="23.25">
      <c r="A151" s="149"/>
      <c r="B151" s="53"/>
      <c r="C151" s="54"/>
      <c r="D151" s="54"/>
      <c r="E151" s="54"/>
    </row>
    <row r="152" spans="1:5" ht="23.25">
      <c r="A152" s="149"/>
      <c r="B152" s="53"/>
      <c r="C152" s="54"/>
      <c r="D152" s="54"/>
      <c r="E152" s="54"/>
    </row>
    <row r="153" spans="1:5" ht="23.25">
      <c r="A153" s="149"/>
      <c r="B153" s="53"/>
      <c r="C153" s="54"/>
      <c r="D153" s="54"/>
      <c r="E153" s="54"/>
    </row>
    <row r="154" spans="1:5" ht="23.25">
      <c r="A154" s="149"/>
      <c r="B154" s="53"/>
      <c r="C154" s="54"/>
      <c r="D154" s="54"/>
      <c r="E154" s="54"/>
    </row>
    <row r="155" spans="1:5" ht="23.25">
      <c r="A155" s="149"/>
      <c r="B155" s="53"/>
      <c r="C155" s="54"/>
      <c r="D155" s="54"/>
      <c r="E155" s="54"/>
    </row>
    <row r="156" spans="1:5" ht="23.25">
      <c r="A156" s="289" t="s">
        <v>24</v>
      </c>
      <c r="B156" s="289"/>
      <c r="C156" s="289"/>
      <c r="D156" s="289"/>
      <c r="E156" s="289"/>
    </row>
    <row r="157" spans="1:5" ht="23.25">
      <c r="A157" s="289" t="s">
        <v>69</v>
      </c>
      <c r="B157" s="289"/>
      <c r="C157" s="289"/>
      <c r="D157" s="289"/>
      <c r="E157" s="289"/>
    </row>
    <row r="158" spans="1:5" ht="23.25">
      <c r="A158" s="289" t="s">
        <v>168</v>
      </c>
      <c r="B158" s="289"/>
      <c r="C158" s="289"/>
      <c r="D158" s="289"/>
      <c r="E158" s="289"/>
    </row>
    <row r="159" spans="1:5" ht="23.25">
      <c r="A159" s="2"/>
      <c r="B159" s="2"/>
      <c r="C159" s="2"/>
      <c r="D159" s="2"/>
      <c r="E159" s="2"/>
    </row>
    <row r="160" spans="1:5" ht="23.25">
      <c r="A160" s="59" t="s">
        <v>70</v>
      </c>
      <c r="B160" s="7" t="s">
        <v>71</v>
      </c>
      <c r="C160" s="7" t="s">
        <v>72</v>
      </c>
      <c r="D160" s="7" t="s">
        <v>73</v>
      </c>
      <c r="E160" s="7" t="s">
        <v>74</v>
      </c>
    </row>
    <row r="161" spans="1:5" ht="23.25">
      <c r="A161" s="2"/>
      <c r="B161" s="60"/>
      <c r="C161" s="61"/>
      <c r="D161" s="61"/>
      <c r="E161" s="61"/>
    </row>
    <row r="162" spans="1:5" ht="23.25">
      <c r="A162" s="2" t="s">
        <v>75</v>
      </c>
      <c r="B162" s="62">
        <v>2503.65</v>
      </c>
      <c r="C162" s="62">
        <v>3626.09</v>
      </c>
      <c r="D162" s="62">
        <v>2503.65</v>
      </c>
      <c r="E162" s="62">
        <f>B162+C162-D162</f>
        <v>3626.0899999999997</v>
      </c>
    </row>
    <row r="163" spans="1:5" ht="23.25">
      <c r="A163" s="2" t="s">
        <v>76</v>
      </c>
      <c r="B163" s="62">
        <v>51005</v>
      </c>
      <c r="C163" s="62">
        <v>11485</v>
      </c>
      <c r="D163" s="62">
        <v>13350</v>
      </c>
      <c r="E163" s="62">
        <f>B163+C163-D163</f>
        <v>49140</v>
      </c>
    </row>
    <row r="164" spans="1:5" ht="23.25">
      <c r="A164" s="2" t="s">
        <v>77</v>
      </c>
      <c r="B164" s="62">
        <v>0</v>
      </c>
      <c r="C164" s="62"/>
      <c r="D164" s="62"/>
      <c r="E164" s="62">
        <f>B164+C164-D164</f>
        <v>0</v>
      </c>
    </row>
    <row r="165" spans="1:5" ht="23.25">
      <c r="A165" s="2" t="s">
        <v>78</v>
      </c>
      <c r="B165" s="62">
        <v>3497.94</v>
      </c>
      <c r="C165" s="62">
        <v>15.1</v>
      </c>
      <c r="D165" s="62"/>
      <c r="E165" s="62">
        <f aca="true" t="shared" si="5" ref="E165:E170">B165+C165-D165</f>
        <v>3513.04</v>
      </c>
    </row>
    <row r="166" spans="1:5" ht="23.25">
      <c r="A166" s="2" t="s">
        <v>116</v>
      </c>
      <c r="B166" s="62">
        <v>5779</v>
      </c>
      <c r="C166" s="62">
        <v>5779</v>
      </c>
      <c r="D166" s="62">
        <v>5779</v>
      </c>
      <c r="E166" s="62">
        <f t="shared" si="5"/>
        <v>5779</v>
      </c>
    </row>
    <row r="167" spans="1:5" ht="23.25">
      <c r="A167" s="2" t="s">
        <v>117</v>
      </c>
      <c r="B167" s="62"/>
      <c r="C167" s="62">
        <v>19768.25</v>
      </c>
      <c r="D167" s="62">
        <v>19768.25</v>
      </c>
      <c r="E167" s="62">
        <f t="shared" si="5"/>
        <v>0</v>
      </c>
    </row>
    <row r="168" spans="1:5" ht="23.25">
      <c r="A168" s="2" t="s">
        <v>118</v>
      </c>
      <c r="B168" s="62"/>
      <c r="C168" s="62">
        <v>31402.25</v>
      </c>
      <c r="D168" s="62">
        <v>31402.25</v>
      </c>
      <c r="E168" s="62">
        <f t="shared" si="5"/>
        <v>0</v>
      </c>
    </row>
    <row r="169" spans="1:5" ht="23.25">
      <c r="A169" s="2" t="s">
        <v>128</v>
      </c>
      <c r="B169" s="62"/>
      <c r="C169" s="62">
        <v>6700</v>
      </c>
      <c r="D169" s="62">
        <v>6700</v>
      </c>
      <c r="E169" s="62">
        <f t="shared" si="5"/>
        <v>0</v>
      </c>
    </row>
    <row r="170" spans="1:5" ht="23.25">
      <c r="A170" s="2" t="s">
        <v>164</v>
      </c>
      <c r="B170" s="62">
        <v>900</v>
      </c>
      <c r="C170" s="62"/>
      <c r="D170" s="62">
        <v>900</v>
      </c>
      <c r="E170" s="62">
        <f t="shared" si="5"/>
        <v>0</v>
      </c>
    </row>
    <row r="171" spans="1:5" ht="23.25">
      <c r="A171" s="2" t="s">
        <v>163</v>
      </c>
      <c r="B171" s="62"/>
      <c r="C171" s="62"/>
      <c r="D171" s="62"/>
      <c r="E171" s="62"/>
    </row>
    <row r="172" spans="1:5" ht="23.25">
      <c r="A172" s="2" t="s">
        <v>155</v>
      </c>
      <c r="B172" s="34">
        <v>28350</v>
      </c>
      <c r="C172" s="34"/>
      <c r="D172" s="34"/>
      <c r="E172" s="62">
        <f>B172+C172-D172</f>
        <v>28350</v>
      </c>
    </row>
    <row r="173" spans="1:5" ht="24" thickBot="1">
      <c r="A173" s="52" t="s">
        <v>39</v>
      </c>
      <c r="B173" s="118">
        <f>SUM(B162:B172)</f>
        <v>92035.59</v>
      </c>
      <c r="C173" s="56">
        <f>SUM(C162:C172)</f>
        <v>78775.69</v>
      </c>
      <c r="D173" s="83">
        <f>SUM(D162:D172)</f>
        <v>80403.15</v>
      </c>
      <c r="E173" s="45">
        <f>SUM(E162:E172)</f>
        <v>90408.13</v>
      </c>
    </row>
    <row r="174" spans="1:5" ht="24" thickTop="1">
      <c r="A174" s="144"/>
      <c r="B174" s="53"/>
      <c r="C174" s="54"/>
      <c r="D174" s="54"/>
      <c r="E174" s="54"/>
    </row>
    <row r="175" spans="1:5" ht="23.25">
      <c r="A175" s="144"/>
      <c r="B175" s="53"/>
      <c r="C175" s="54"/>
      <c r="D175" s="54"/>
      <c r="E175" s="54"/>
    </row>
    <row r="176" spans="1:5" ht="23.25">
      <c r="A176" s="144"/>
      <c r="B176" s="53"/>
      <c r="C176" s="54"/>
      <c r="D176" s="54"/>
      <c r="E176" s="54"/>
    </row>
    <row r="177" spans="1:5" ht="23.25">
      <c r="A177" s="144"/>
      <c r="B177" s="53"/>
      <c r="C177" s="54"/>
      <c r="D177" s="54"/>
      <c r="E177" s="54"/>
    </row>
    <row r="178" spans="1:5" ht="23.25">
      <c r="A178" s="144"/>
      <c r="B178" s="53"/>
      <c r="C178" s="54"/>
      <c r="D178" s="54"/>
      <c r="E178" s="54"/>
    </row>
    <row r="179" spans="1:5" ht="23.25">
      <c r="A179" s="59" t="s">
        <v>79</v>
      </c>
      <c r="B179" s="2"/>
      <c r="C179" s="2"/>
      <c r="D179" s="1"/>
      <c r="E179" s="54"/>
    </row>
    <row r="180" spans="1:5" ht="23.25">
      <c r="A180" s="59" t="s">
        <v>80</v>
      </c>
      <c r="B180" s="53"/>
      <c r="C180" s="54"/>
      <c r="D180" s="54" t="s">
        <v>81</v>
      </c>
      <c r="E180" s="54"/>
    </row>
    <row r="181" spans="1:5" ht="23.25">
      <c r="A181" s="2"/>
      <c r="B181" s="63"/>
      <c r="C181" s="64"/>
      <c r="D181" s="65"/>
      <c r="E181" s="54"/>
    </row>
    <row r="182" spans="1:5" ht="24" thickBot="1">
      <c r="A182" s="2"/>
      <c r="B182" s="144" t="s">
        <v>39</v>
      </c>
      <c r="C182" s="2"/>
      <c r="D182" s="67">
        <f>SUM(D181:D181)</f>
        <v>0</v>
      </c>
      <c r="E182" s="54"/>
    </row>
    <row r="183" ht="20.25" thickTop="1"/>
    <row r="188" spans="1:5" ht="23.25">
      <c r="A188" s="289" t="s">
        <v>24</v>
      </c>
      <c r="B188" s="289"/>
      <c r="C188" s="289"/>
      <c r="D188" s="289"/>
      <c r="E188" s="289"/>
    </row>
    <row r="189" spans="1:5" ht="23.25">
      <c r="A189" s="289" t="s">
        <v>69</v>
      </c>
      <c r="B189" s="289"/>
      <c r="C189" s="289"/>
      <c r="D189" s="289"/>
      <c r="E189" s="289"/>
    </row>
    <row r="190" spans="1:5" ht="23.25">
      <c r="A190" s="289" t="s">
        <v>168</v>
      </c>
      <c r="B190" s="289"/>
      <c r="C190" s="289"/>
      <c r="D190" s="289"/>
      <c r="E190" s="289"/>
    </row>
    <row r="191" spans="1:5" ht="23.25">
      <c r="A191" s="2"/>
      <c r="B191" s="2"/>
      <c r="C191" s="2"/>
      <c r="D191" s="2"/>
      <c r="E191" s="2"/>
    </row>
    <row r="192" spans="1:5" ht="23.25">
      <c r="A192" s="59" t="s">
        <v>70</v>
      </c>
      <c r="B192" s="7" t="s">
        <v>71</v>
      </c>
      <c r="C192" s="7" t="s">
        <v>72</v>
      </c>
      <c r="D192" s="7" t="s">
        <v>73</v>
      </c>
      <c r="E192" s="7" t="s">
        <v>74</v>
      </c>
    </row>
    <row r="193" spans="1:5" ht="23.25">
      <c r="A193" s="2"/>
      <c r="B193" s="60"/>
      <c r="C193" s="61"/>
      <c r="D193" s="61"/>
      <c r="E193" s="61"/>
    </row>
    <row r="194" spans="1:5" ht="23.25">
      <c r="A194" s="2" t="s">
        <v>75</v>
      </c>
      <c r="B194" s="62">
        <v>2503.65</v>
      </c>
      <c r="C194" s="62">
        <v>3626.09</v>
      </c>
      <c r="D194" s="62">
        <v>2503.65</v>
      </c>
      <c r="E194" s="62">
        <f>B194+C194-D194</f>
        <v>3626.0899999999997</v>
      </c>
    </row>
    <row r="195" spans="1:5" ht="23.25">
      <c r="A195" s="2" t="s">
        <v>76</v>
      </c>
      <c r="B195" s="62">
        <v>51005</v>
      </c>
      <c r="C195" s="62">
        <v>11485</v>
      </c>
      <c r="D195" s="62">
        <v>13350</v>
      </c>
      <c r="E195" s="62">
        <f>B195+C195-D195</f>
        <v>49140</v>
      </c>
    </row>
    <row r="196" spans="1:5" ht="23.25">
      <c r="A196" s="2" t="s">
        <v>77</v>
      </c>
      <c r="B196" s="62">
        <v>0</v>
      </c>
      <c r="C196" s="62"/>
      <c r="D196" s="62"/>
      <c r="E196" s="62">
        <f>B196+C196-D196</f>
        <v>0</v>
      </c>
    </row>
    <row r="197" spans="1:5" ht="23.25">
      <c r="A197" s="2" t="s">
        <v>78</v>
      </c>
      <c r="B197" s="62">
        <v>3497.94</v>
      </c>
      <c r="C197" s="62">
        <v>15.1</v>
      </c>
      <c r="D197" s="62"/>
      <c r="E197" s="62">
        <f aca="true" t="shared" si="6" ref="E197:E202">B197+C197-D197</f>
        <v>3513.04</v>
      </c>
    </row>
    <row r="198" spans="1:5" ht="23.25">
      <c r="A198" s="2" t="s">
        <v>116</v>
      </c>
      <c r="B198" s="62">
        <v>5779</v>
      </c>
      <c r="C198" s="62">
        <v>5779</v>
      </c>
      <c r="D198" s="62">
        <v>5779</v>
      </c>
      <c r="E198" s="62">
        <f t="shared" si="6"/>
        <v>5779</v>
      </c>
    </row>
    <row r="199" spans="1:5" ht="23.25">
      <c r="A199" s="2" t="s">
        <v>117</v>
      </c>
      <c r="B199" s="62"/>
      <c r="C199" s="62">
        <v>19768.25</v>
      </c>
      <c r="D199" s="62">
        <v>19768.25</v>
      </c>
      <c r="E199" s="62">
        <f t="shared" si="6"/>
        <v>0</v>
      </c>
    </row>
    <row r="200" spans="1:5" ht="23.25">
      <c r="A200" s="2" t="s">
        <v>118</v>
      </c>
      <c r="B200" s="62"/>
      <c r="C200" s="62">
        <v>31402.25</v>
      </c>
      <c r="D200" s="62">
        <v>31402.25</v>
      </c>
      <c r="E200" s="62">
        <f t="shared" si="6"/>
        <v>0</v>
      </c>
    </row>
    <row r="201" spans="1:5" ht="23.25">
      <c r="A201" s="2" t="s">
        <v>128</v>
      </c>
      <c r="B201" s="62"/>
      <c r="C201" s="62">
        <v>6700</v>
      </c>
      <c r="D201" s="62">
        <v>6700</v>
      </c>
      <c r="E201" s="62">
        <f t="shared" si="6"/>
        <v>0</v>
      </c>
    </row>
    <row r="202" spans="1:5" ht="23.25">
      <c r="A202" s="2" t="s">
        <v>164</v>
      </c>
      <c r="B202" s="62">
        <v>900</v>
      </c>
      <c r="C202" s="62"/>
      <c r="D202" s="62">
        <v>900</v>
      </c>
      <c r="E202" s="62">
        <f t="shared" si="6"/>
        <v>0</v>
      </c>
    </row>
    <row r="203" spans="1:5" ht="23.25">
      <c r="A203" s="2" t="s">
        <v>163</v>
      </c>
      <c r="B203" s="62"/>
      <c r="C203" s="62"/>
      <c r="D203" s="62"/>
      <c r="E203" s="62"/>
    </row>
    <row r="204" spans="1:5" ht="23.25">
      <c r="A204" s="2" t="s">
        <v>155</v>
      </c>
      <c r="B204" s="34">
        <v>28350</v>
      </c>
      <c r="C204" s="34"/>
      <c r="D204" s="34"/>
      <c r="E204" s="62">
        <f>B204+C204-D204</f>
        <v>28350</v>
      </c>
    </row>
    <row r="205" spans="1:5" ht="24" thickBot="1">
      <c r="A205" s="52" t="s">
        <v>39</v>
      </c>
      <c r="B205" s="118">
        <f>SUM(B194:B204)</f>
        <v>92035.59</v>
      </c>
      <c r="C205" s="56">
        <f>SUM(C194:C204)</f>
        <v>78775.69</v>
      </c>
      <c r="D205" s="83">
        <f>SUM(D194:D204)</f>
        <v>80403.15</v>
      </c>
      <c r="E205" s="45">
        <f>SUM(E194:E204)</f>
        <v>90408.13</v>
      </c>
    </row>
    <row r="206" spans="1:5" ht="24" thickTop="1">
      <c r="A206" s="149"/>
      <c r="B206" s="53"/>
      <c r="C206" s="54"/>
      <c r="D206" s="54"/>
      <c r="E206" s="54"/>
    </row>
    <row r="207" spans="1:5" ht="23.25">
      <c r="A207" s="149"/>
      <c r="B207" s="53"/>
      <c r="C207" s="54"/>
      <c r="D207" s="54"/>
      <c r="E207" s="54"/>
    </row>
    <row r="208" spans="1:5" ht="23.25">
      <c r="A208" s="149"/>
      <c r="B208" s="53"/>
      <c r="C208" s="54"/>
      <c r="D208" s="54"/>
      <c r="E208" s="54"/>
    </row>
    <row r="209" spans="1:5" ht="23.25">
      <c r="A209" s="149"/>
      <c r="B209" s="53"/>
      <c r="C209" s="54"/>
      <c r="D209" s="54"/>
      <c r="E209" s="54"/>
    </row>
    <row r="210" spans="1:5" ht="23.25">
      <c r="A210" s="149"/>
      <c r="B210" s="53"/>
      <c r="C210" s="54"/>
      <c r="D210" s="54"/>
      <c r="E210" s="54"/>
    </row>
    <row r="211" spans="1:5" ht="23.25">
      <c r="A211" s="59" t="s">
        <v>79</v>
      </c>
      <c r="B211" s="2"/>
      <c r="C211" s="2"/>
      <c r="D211" s="1"/>
      <c r="E211" s="54"/>
    </row>
    <row r="212" spans="1:5" ht="23.25">
      <c r="A212" s="59" t="s">
        <v>80</v>
      </c>
      <c r="B212" s="53"/>
      <c r="C212" s="54"/>
      <c r="D212" s="54" t="s">
        <v>81</v>
      </c>
      <c r="E212" s="54"/>
    </row>
    <row r="213" spans="1:5" ht="23.25">
      <c r="A213" s="2"/>
      <c r="B213" s="63"/>
      <c r="C213" s="64"/>
      <c r="D213" s="65"/>
      <c r="E213" s="54"/>
    </row>
    <row r="214" spans="1:5" ht="24" thickBot="1">
      <c r="A214" s="2"/>
      <c r="B214" s="149" t="s">
        <v>39</v>
      </c>
      <c r="C214" s="2"/>
      <c r="D214" s="67">
        <f>SUM(D213:D213)</f>
        <v>0</v>
      </c>
      <c r="E214" s="54"/>
    </row>
    <row r="215" ht="20.25" thickTop="1"/>
    <row r="220" spans="1:5" ht="23.25">
      <c r="A220" s="289" t="s">
        <v>24</v>
      </c>
      <c r="B220" s="289"/>
      <c r="C220" s="289"/>
      <c r="D220" s="289"/>
      <c r="E220" s="289"/>
    </row>
    <row r="221" spans="1:5" ht="23.25">
      <c r="A221" s="289" t="s">
        <v>69</v>
      </c>
      <c r="B221" s="289"/>
      <c r="C221" s="289"/>
      <c r="D221" s="289"/>
      <c r="E221" s="289"/>
    </row>
    <row r="222" spans="1:5" ht="23.25">
      <c r="A222" s="289" t="s">
        <v>174</v>
      </c>
      <c r="B222" s="289"/>
      <c r="C222" s="289"/>
      <c r="D222" s="289"/>
      <c r="E222" s="289"/>
    </row>
    <row r="223" spans="1:5" ht="23.25">
      <c r="A223" s="2"/>
      <c r="B223" s="2"/>
      <c r="C223" s="2"/>
      <c r="D223" s="2"/>
      <c r="E223" s="2"/>
    </row>
    <row r="224" spans="1:5" ht="23.25">
      <c r="A224" s="59" t="s">
        <v>70</v>
      </c>
      <c r="B224" s="7" t="s">
        <v>71</v>
      </c>
      <c r="C224" s="7" t="s">
        <v>72</v>
      </c>
      <c r="D224" s="7" t="s">
        <v>73</v>
      </c>
      <c r="E224" s="7" t="s">
        <v>74</v>
      </c>
    </row>
    <row r="225" spans="1:5" ht="23.25">
      <c r="A225" s="2"/>
      <c r="B225" s="60"/>
      <c r="C225" s="61"/>
      <c r="D225" s="61"/>
      <c r="E225" s="61"/>
    </row>
    <row r="226" spans="1:5" ht="23.25">
      <c r="A226" s="2" t="s">
        <v>75</v>
      </c>
      <c r="B226" s="62">
        <v>3626.09</v>
      </c>
      <c r="C226" s="62">
        <v>33652.76</v>
      </c>
      <c r="D226" s="62">
        <v>3626.09</v>
      </c>
      <c r="E226" s="62">
        <f>B226+C226-D226</f>
        <v>33652.76000000001</v>
      </c>
    </row>
    <row r="227" spans="1:5" ht="23.25">
      <c r="A227" s="2" t="s">
        <v>76</v>
      </c>
      <c r="B227" s="62">
        <v>49140</v>
      </c>
      <c r="C227" s="62"/>
      <c r="D227" s="62"/>
      <c r="E227" s="62">
        <f>B227+C227-D227</f>
        <v>49140</v>
      </c>
    </row>
    <row r="228" spans="1:5" ht="23.25">
      <c r="A228" s="2" t="s">
        <v>77</v>
      </c>
      <c r="B228" s="62"/>
      <c r="C228" s="62"/>
      <c r="D228" s="62"/>
      <c r="E228" s="62"/>
    </row>
    <row r="229" spans="1:5" ht="23.25">
      <c r="A229" s="2" t="s">
        <v>78</v>
      </c>
      <c r="B229" s="62">
        <v>3513.04</v>
      </c>
      <c r="C229" s="62">
        <v>13.8</v>
      </c>
      <c r="D229" s="62"/>
      <c r="E229" s="62">
        <f>B229+C229-D229</f>
        <v>3526.84</v>
      </c>
    </row>
    <row r="230" spans="1:5" ht="23.25">
      <c r="A230" s="2" t="s">
        <v>116</v>
      </c>
      <c r="B230" s="62">
        <v>5779</v>
      </c>
      <c r="C230" s="62">
        <v>5779</v>
      </c>
      <c r="D230" s="62">
        <v>5779</v>
      </c>
      <c r="E230" s="62">
        <f>B230+C230-D230</f>
        <v>5779</v>
      </c>
    </row>
    <row r="231" spans="1:5" ht="23.25">
      <c r="A231" s="2" t="s">
        <v>117</v>
      </c>
      <c r="B231" s="62"/>
      <c r="C231" s="62">
        <v>21319.75</v>
      </c>
      <c r="D231" s="62">
        <v>21319.75</v>
      </c>
      <c r="E231" s="62">
        <f>B231+C231-D231</f>
        <v>0</v>
      </c>
    </row>
    <row r="232" spans="1:5" ht="23.25">
      <c r="A232" s="2" t="s">
        <v>118</v>
      </c>
      <c r="B232" s="62"/>
      <c r="C232" s="62">
        <v>29124</v>
      </c>
      <c r="D232" s="62">
        <v>29124</v>
      </c>
      <c r="E232" s="62">
        <f>B232+C232-D232</f>
        <v>0</v>
      </c>
    </row>
    <row r="233" spans="1:5" ht="23.25">
      <c r="A233" s="2" t="s">
        <v>128</v>
      </c>
      <c r="B233" s="62"/>
      <c r="C233" s="62">
        <v>6700</v>
      </c>
      <c r="D233" s="62">
        <v>6700</v>
      </c>
      <c r="E233" s="62">
        <f>B233+C233-D233</f>
        <v>0</v>
      </c>
    </row>
    <row r="234" spans="1:5" ht="23.25">
      <c r="A234" s="2" t="s">
        <v>164</v>
      </c>
      <c r="B234" s="62"/>
      <c r="C234" s="62"/>
      <c r="D234" s="62"/>
      <c r="E234" s="62"/>
    </row>
    <row r="235" spans="1:5" ht="23.25">
      <c r="A235" s="2" t="s">
        <v>163</v>
      </c>
      <c r="B235" s="62"/>
      <c r="C235" s="62"/>
      <c r="D235" s="62"/>
      <c r="E235" s="62"/>
    </row>
    <row r="236" spans="1:5" ht="23.25">
      <c r="A236" s="2" t="s">
        <v>155</v>
      </c>
      <c r="B236" s="34">
        <v>28350</v>
      </c>
      <c r="C236" s="34"/>
      <c r="D236" s="34"/>
      <c r="E236" s="62">
        <f>B236+C236-D236</f>
        <v>28350</v>
      </c>
    </row>
    <row r="237" spans="1:5" ht="24" thickBot="1">
      <c r="A237" s="52" t="s">
        <v>39</v>
      </c>
      <c r="B237" s="118">
        <f>SUM(B226:B236)</f>
        <v>90408.13</v>
      </c>
      <c r="C237" s="56">
        <f>SUM(C226:C236)</f>
        <v>96589.31</v>
      </c>
      <c r="D237" s="83">
        <f>SUM(D226:D236)</f>
        <v>66548.84</v>
      </c>
      <c r="E237" s="45">
        <f>SUM(E226:E236)</f>
        <v>120448.6</v>
      </c>
    </row>
    <row r="238" spans="1:5" ht="24" thickTop="1">
      <c r="A238" s="149"/>
      <c r="B238" s="53"/>
      <c r="C238" s="54"/>
      <c r="D238" s="54"/>
      <c r="E238" s="54"/>
    </row>
    <row r="239" spans="1:5" ht="23.25">
      <c r="A239" s="149"/>
      <c r="B239" s="53"/>
      <c r="C239" s="54"/>
      <c r="D239" s="54"/>
      <c r="E239" s="54"/>
    </row>
    <row r="240" spans="1:5" ht="23.25">
      <c r="A240" s="149"/>
      <c r="B240" s="53"/>
      <c r="C240" s="54"/>
      <c r="D240" s="54"/>
      <c r="E240" s="54"/>
    </row>
    <row r="241" spans="1:5" ht="23.25">
      <c r="A241" s="149"/>
      <c r="B241" s="53"/>
      <c r="C241" s="54"/>
      <c r="D241" s="54"/>
      <c r="E241" s="54"/>
    </row>
    <row r="242" spans="1:5" ht="23.25">
      <c r="A242" s="149"/>
      <c r="B242" s="53"/>
      <c r="C242" s="54"/>
      <c r="D242" s="54"/>
      <c r="E242" s="54"/>
    </row>
    <row r="243" spans="1:5" ht="23.25">
      <c r="A243" s="59" t="s">
        <v>79</v>
      </c>
      <c r="B243" s="2"/>
      <c r="C243" s="2"/>
      <c r="D243" s="1"/>
      <c r="E243" s="54"/>
    </row>
    <row r="244" spans="1:5" ht="23.25">
      <c r="A244" s="59" t="s">
        <v>80</v>
      </c>
      <c r="B244" s="53"/>
      <c r="C244" s="54"/>
      <c r="D244" s="54" t="s">
        <v>81</v>
      </c>
      <c r="E244" s="54"/>
    </row>
    <row r="245" spans="1:5" ht="23.25">
      <c r="A245" s="2"/>
      <c r="B245" s="63"/>
      <c r="C245" s="64"/>
      <c r="D245" s="65"/>
      <c r="E245" s="54"/>
    </row>
    <row r="246" spans="1:5" ht="24" thickBot="1">
      <c r="A246" s="2"/>
      <c r="B246" s="149" t="s">
        <v>39</v>
      </c>
      <c r="C246" s="2"/>
      <c r="D246" s="67">
        <f>SUM(D245:D245)</f>
        <v>0</v>
      </c>
      <c r="E246" s="54"/>
    </row>
    <row r="247" ht="20.25" thickTop="1"/>
    <row r="252" spans="1:5" ht="23.25">
      <c r="A252" s="289" t="s">
        <v>24</v>
      </c>
      <c r="B252" s="289"/>
      <c r="C252" s="289"/>
      <c r="D252" s="289"/>
      <c r="E252" s="289"/>
    </row>
    <row r="253" spans="1:5" ht="23.25">
      <c r="A253" s="289" t="s">
        <v>69</v>
      </c>
      <c r="B253" s="289"/>
      <c r="C253" s="289"/>
      <c r="D253" s="289"/>
      <c r="E253" s="289"/>
    </row>
    <row r="254" spans="1:5" ht="23.25">
      <c r="A254" s="289" t="s">
        <v>301</v>
      </c>
      <c r="B254" s="289"/>
      <c r="C254" s="289"/>
      <c r="D254" s="289"/>
      <c r="E254" s="289"/>
    </row>
    <row r="255" spans="1:5" ht="23.25">
      <c r="A255" s="2"/>
      <c r="B255" s="2"/>
      <c r="C255" s="2"/>
      <c r="D255" s="2"/>
      <c r="E255" s="2"/>
    </row>
    <row r="256" spans="1:5" ht="23.25">
      <c r="A256" s="59" t="s">
        <v>70</v>
      </c>
      <c r="B256" s="7" t="s">
        <v>71</v>
      </c>
      <c r="C256" s="7" t="s">
        <v>72</v>
      </c>
      <c r="D256" s="7" t="s">
        <v>73</v>
      </c>
      <c r="E256" s="7" t="s">
        <v>74</v>
      </c>
    </row>
    <row r="257" spans="1:5" ht="23.25">
      <c r="A257" s="2"/>
      <c r="B257" s="60"/>
      <c r="C257" s="61"/>
      <c r="D257" s="61"/>
      <c r="E257" s="61"/>
    </row>
    <row r="258" spans="1:5" ht="23.25">
      <c r="A258" s="2" t="s">
        <v>75</v>
      </c>
      <c r="B258" s="62">
        <v>33652.76</v>
      </c>
      <c r="C258" s="62">
        <v>5844.37</v>
      </c>
      <c r="D258" s="62">
        <v>33652.76</v>
      </c>
      <c r="E258" s="62">
        <f>B258+C258-D258</f>
        <v>5844.370000000003</v>
      </c>
    </row>
    <row r="259" spans="1:5" ht="23.25">
      <c r="A259" s="2" t="s">
        <v>76</v>
      </c>
      <c r="B259" s="62">
        <v>49140</v>
      </c>
      <c r="C259" s="62"/>
      <c r="D259" s="62"/>
      <c r="E259" s="62">
        <f>B259+C259-D259</f>
        <v>49140</v>
      </c>
    </row>
    <row r="260" spans="1:5" ht="23.25">
      <c r="A260" s="2" t="s">
        <v>77</v>
      </c>
      <c r="B260" s="62"/>
      <c r="C260" s="62"/>
      <c r="D260" s="62"/>
      <c r="E260" s="62"/>
    </row>
    <row r="261" spans="1:5" ht="23.25">
      <c r="A261" s="2" t="s">
        <v>78</v>
      </c>
      <c r="B261" s="62">
        <v>3526.84</v>
      </c>
      <c r="C261" s="62">
        <v>50.75</v>
      </c>
      <c r="D261" s="62"/>
      <c r="E261" s="62">
        <f>B261+C261-D261</f>
        <v>3577.59</v>
      </c>
    </row>
    <row r="262" spans="1:5" ht="23.25">
      <c r="A262" s="2" t="s">
        <v>116</v>
      </c>
      <c r="B262" s="62">
        <v>5779</v>
      </c>
      <c r="C262" s="62">
        <v>5779</v>
      </c>
      <c r="D262" s="62">
        <v>5779</v>
      </c>
      <c r="E262" s="62">
        <f>B262+C262-D262</f>
        <v>5779</v>
      </c>
    </row>
    <row r="263" spans="1:5" ht="23.25">
      <c r="A263" s="2" t="s">
        <v>117</v>
      </c>
      <c r="B263" s="62"/>
      <c r="C263" s="62">
        <v>20358</v>
      </c>
      <c r="D263" s="62">
        <v>20358</v>
      </c>
      <c r="E263" s="62">
        <f>B263+C263-D263</f>
        <v>0</v>
      </c>
    </row>
    <row r="264" spans="1:5" ht="23.25">
      <c r="A264" s="2" t="s">
        <v>118</v>
      </c>
      <c r="B264" s="62"/>
      <c r="C264" s="62">
        <v>22518.75</v>
      </c>
      <c r="D264" s="62">
        <v>22518.75</v>
      </c>
      <c r="E264" s="62">
        <f>B264+C264-D264</f>
        <v>0</v>
      </c>
    </row>
    <row r="265" spans="1:5" ht="23.25">
      <c r="A265" s="2" t="s">
        <v>128</v>
      </c>
      <c r="B265" s="62"/>
      <c r="C265" s="62">
        <v>6700</v>
      </c>
      <c r="D265" s="62">
        <v>6700</v>
      </c>
      <c r="E265" s="62">
        <f>B265+C265-D265</f>
        <v>0</v>
      </c>
    </row>
    <row r="266" spans="1:5" ht="23.25">
      <c r="A266" s="2" t="s">
        <v>164</v>
      </c>
      <c r="B266" s="62"/>
      <c r="C266" s="62"/>
      <c r="D266" s="62"/>
      <c r="E266" s="62"/>
    </row>
    <row r="267" spans="1:5" ht="23.25">
      <c r="A267" s="2" t="s">
        <v>163</v>
      </c>
      <c r="B267" s="62"/>
      <c r="C267" s="62"/>
      <c r="D267" s="62"/>
      <c r="E267" s="62"/>
    </row>
    <row r="268" spans="1:5" ht="23.25">
      <c r="A268" s="2" t="s">
        <v>155</v>
      </c>
      <c r="B268" s="34">
        <v>28350</v>
      </c>
      <c r="C268" s="34"/>
      <c r="D268" s="34"/>
      <c r="E268" s="62">
        <f>B268+C268-D268</f>
        <v>28350</v>
      </c>
    </row>
    <row r="269" spans="1:5" ht="24" thickBot="1">
      <c r="A269" s="52" t="s">
        <v>39</v>
      </c>
      <c r="B269" s="118">
        <f>SUM(B258:B268)</f>
        <v>120448.6</v>
      </c>
      <c r="C269" s="56">
        <f>SUM(C258:C268)</f>
        <v>61250.869999999995</v>
      </c>
      <c r="D269" s="83">
        <f>SUM(D258:D268)</f>
        <v>89008.51000000001</v>
      </c>
      <c r="E269" s="45">
        <f>SUM(E258:E268)</f>
        <v>92690.96</v>
      </c>
    </row>
    <row r="270" spans="1:5" ht="24" thickTop="1">
      <c r="A270" s="158"/>
      <c r="B270" s="53"/>
      <c r="C270" s="54"/>
      <c r="D270" s="54"/>
      <c r="E270" s="54"/>
    </row>
    <row r="271" spans="1:5" ht="23.25">
      <c r="A271" s="158"/>
      <c r="B271" s="53"/>
      <c r="C271" s="54"/>
      <c r="D271" s="54"/>
      <c r="E271" s="54"/>
    </row>
    <row r="272" spans="1:5" ht="23.25">
      <c r="A272" s="158"/>
      <c r="B272" s="53"/>
      <c r="C272" s="54"/>
      <c r="D272" s="54"/>
      <c r="E272" s="54"/>
    </row>
    <row r="273" spans="1:5" ht="23.25">
      <c r="A273" s="158"/>
      <c r="B273" s="53"/>
      <c r="C273" s="54"/>
      <c r="D273" s="54"/>
      <c r="E273" s="54"/>
    </row>
    <row r="274" spans="1:5" ht="23.25">
      <c r="A274" s="158"/>
      <c r="B274" s="53"/>
      <c r="C274" s="54"/>
      <c r="D274" s="54"/>
      <c r="E274" s="54"/>
    </row>
    <row r="275" ht="23.25">
      <c r="A275" s="54"/>
    </row>
    <row r="276" ht="23.25">
      <c r="A276" s="54"/>
    </row>
    <row r="277" ht="23.25">
      <c r="A277" s="54"/>
    </row>
    <row r="278" ht="23.25">
      <c r="A278" s="54"/>
    </row>
    <row r="284" spans="1:5" ht="23.25">
      <c r="A284" s="289" t="s">
        <v>24</v>
      </c>
      <c r="B284" s="289"/>
      <c r="C284" s="289"/>
      <c r="D284" s="289"/>
      <c r="E284" s="289"/>
    </row>
    <row r="285" spans="1:5" ht="23.25">
      <c r="A285" s="289" t="s">
        <v>69</v>
      </c>
      <c r="B285" s="289"/>
      <c r="C285" s="289"/>
      <c r="D285" s="289"/>
      <c r="E285" s="289"/>
    </row>
    <row r="286" spans="1:5" ht="23.25">
      <c r="A286" s="289" t="s">
        <v>324</v>
      </c>
      <c r="B286" s="289"/>
      <c r="C286" s="289"/>
      <c r="D286" s="289"/>
      <c r="E286" s="289"/>
    </row>
    <row r="287" spans="1:5" ht="23.25">
      <c r="A287" s="2"/>
      <c r="B287" s="2"/>
      <c r="C287" s="2"/>
      <c r="D287" s="2"/>
      <c r="E287" s="2"/>
    </row>
    <row r="288" spans="1:5" ht="23.25">
      <c r="A288" s="59" t="s">
        <v>70</v>
      </c>
      <c r="B288" s="7" t="s">
        <v>71</v>
      </c>
      <c r="C288" s="7" t="s">
        <v>72</v>
      </c>
      <c r="D288" s="7" t="s">
        <v>73</v>
      </c>
      <c r="E288" s="7" t="s">
        <v>74</v>
      </c>
    </row>
    <row r="289" spans="1:5" ht="23.25">
      <c r="A289" s="2"/>
      <c r="B289" s="60"/>
      <c r="C289" s="61"/>
      <c r="D289" s="61"/>
      <c r="E289" s="61"/>
    </row>
    <row r="290" spans="1:5" ht="23.25">
      <c r="A290" s="2" t="s">
        <v>75</v>
      </c>
      <c r="B290" s="62">
        <v>5844.37</v>
      </c>
      <c r="C290" s="62">
        <v>8289.89</v>
      </c>
      <c r="D290" s="62">
        <v>5844.37</v>
      </c>
      <c r="E290" s="62">
        <f>B290+C290-D290</f>
        <v>8289.89</v>
      </c>
    </row>
    <row r="291" spans="1:5" ht="23.25">
      <c r="A291" s="2" t="s">
        <v>76</v>
      </c>
      <c r="B291" s="62">
        <v>49140</v>
      </c>
      <c r="C291" s="62">
        <v>13400</v>
      </c>
      <c r="D291" s="62"/>
      <c r="E291" s="62">
        <f>B291+C291-D291</f>
        <v>62540</v>
      </c>
    </row>
    <row r="292" spans="1:5" ht="23.25">
      <c r="A292" s="2" t="s">
        <v>77</v>
      </c>
      <c r="B292" s="62"/>
      <c r="C292" s="62"/>
      <c r="D292" s="62"/>
      <c r="E292" s="62"/>
    </row>
    <row r="293" spans="1:5" ht="23.25">
      <c r="A293" s="2" t="s">
        <v>78</v>
      </c>
      <c r="B293" s="62">
        <v>3577.59</v>
      </c>
      <c r="C293" s="62">
        <v>10.82</v>
      </c>
      <c r="D293" s="62"/>
      <c r="E293" s="62">
        <f>B293+C293-D293</f>
        <v>3588.4100000000003</v>
      </c>
    </row>
    <row r="294" spans="1:5" ht="23.25">
      <c r="A294" s="2" t="s">
        <v>116</v>
      </c>
      <c r="B294" s="62">
        <v>5779</v>
      </c>
      <c r="C294" s="62">
        <v>5779</v>
      </c>
      <c r="D294" s="62">
        <v>5779</v>
      </c>
      <c r="E294" s="62">
        <f>B294+C294-D294</f>
        <v>5779</v>
      </c>
    </row>
    <row r="295" spans="1:5" ht="23.25">
      <c r="A295" s="2" t="s">
        <v>117</v>
      </c>
      <c r="B295" s="62"/>
      <c r="C295" s="62">
        <v>20189.75</v>
      </c>
      <c r="D295" s="62">
        <v>20189.75</v>
      </c>
      <c r="E295" s="62">
        <f>B295+C295-D295</f>
        <v>0</v>
      </c>
    </row>
    <row r="296" spans="1:5" ht="23.25">
      <c r="A296" s="2" t="s">
        <v>118</v>
      </c>
      <c r="B296" s="62"/>
      <c r="C296" s="62">
        <v>25841.75</v>
      </c>
      <c r="D296" s="62">
        <v>25841.75</v>
      </c>
      <c r="E296" s="62">
        <f>B296+C296-D296</f>
        <v>0</v>
      </c>
    </row>
    <row r="297" spans="1:5" ht="23.25">
      <c r="A297" s="2" t="s">
        <v>128</v>
      </c>
      <c r="B297" s="62"/>
      <c r="C297" s="62">
        <v>6700</v>
      </c>
      <c r="D297" s="62">
        <v>6700</v>
      </c>
      <c r="E297" s="62">
        <f>B297+C297-D297</f>
        <v>0</v>
      </c>
    </row>
    <row r="298" spans="1:5" ht="23.25">
      <c r="A298" s="2" t="s">
        <v>164</v>
      </c>
      <c r="B298" s="62"/>
      <c r="C298" s="62"/>
      <c r="D298" s="62"/>
      <c r="E298" s="62"/>
    </row>
    <row r="299" spans="1:5" ht="23.25">
      <c r="A299" s="2" t="s">
        <v>163</v>
      </c>
      <c r="B299" s="62"/>
      <c r="C299" s="62"/>
      <c r="D299" s="62"/>
      <c r="E299" s="62"/>
    </row>
    <row r="300" spans="1:5" ht="23.25">
      <c r="A300" s="2" t="s">
        <v>155</v>
      </c>
      <c r="B300" s="34">
        <v>28350</v>
      </c>
      <c r="C300" s="34"/>
      <c r="D300" s="34"/>
      <c r="E300" s="62">
        <f>B300+C300-D300</f>
        <v>28350</v>
      </c>
    </row>
    <row r="301" spans="1:5" ht="24" thickBot="1">
      <c r="A301" s="52" t="s">
        <v>39</v>
      </c>
      <c r="B301" s="118">
        <f>SUM(B290:B300)</f>
        <v>92690.96</v>
      </c>
      <c r="C301" s="56">
        <f>SUM(C290:C300)</f>
        <v>80211.20999999999</v>
      </c>
      <c r="D301" s="83">
        <f>SUM(D290:D300)</f>
        <v>64354.869999999995</v>
      </c>
      <c r="E301" s="45">
        <f>SUM(E290:E300)</f>
        <v>108547.3</v>
      </c>
    </row>
    <row r="302" spans="1:5" ht="24" thickTop="1">
      <c r="A302" s="218"/>
      <c r="B302" s="217"/>
      <c r="C302" s="54"/>
      <c r="D302" s="54"/>
      <c r="E302" s="54"/>
    </row>
    <row r="303" spans="1:5" ht="23.25">
      <c r="A303" s="218"/>
      <c r="B303" s="217"/>
      <c r="C303" s="54"/>
      <c r="D303" s="54"/>
      <c r="E303" s="54"/>
    </row>
    <row r="304" spans="1:5" ht="23.25">
      <c r="A304" s="218"/>
      <c r="B304" s="217"/>
      <c r="C304" s="54"/>
      <c r="D304" s="54"/>
      <c r="E304" s="54"/>
    </row>
    <row r="305" spans="1:5" ht="23.25">
      <c r="A305" s="218"/>
      <c r="B305" s="217"/>
      <c r="C305" s="54"/>
      <c r="D305" s="54"/>
      <c r="E305" s="54"/>
    </row>
    <row r="306" spans="1:5" ht="23.25">
      <c r="A306" s="218"/>
      <c r="B306" s="217"/>
      <c r="C306" s="54"/>
      <c r="D306" s="54"/>
      <c r="E306" s="54"/>
    </row>
    <row r="307" ht="23.25">
      <c r="A307" s="54"/>
    </row>
    <row r="308" ht="23.25">
      <c r="A308" s="54"/>
    </row>
    <row r="309" ht="23.25">
      <c r="A309" s="54"/>
    </row>
    <row r="310" ht="23.25">
      <c r="A310" s="54"/>
    </row>
    <row r="316" spans="1:5" ht="23.25">
      <c r="A316" s="289" t="s">
        <v>24</v>
      </c>
      <c r="B316" s="289"/>
      <c r="C316" s="289"/>
      <c r="D316" s="289"/>
      <c r="E316" s="289"/>
    </row>
    <row r="317" spans="1:5" ht="23.25">
      <c r="A317" s="289" t="s">
        <v>69</v>
      </c>
      <c r="B317" s="289"/>
      <c r="C317" s="289"/>
      <c r="D317" s="289"/>
      <c r="E317" s="289"/>
    </row>
    <row r="318" spans="1:5" ht="23.25">
      <c r="A318" s="289" t="s">
        <v>335</v>
      </c>
      <c r="B318" s="289"/>
      <c r="C318" s="289"/>
      <c r="D318" s="289"/>
      <c r="E318" s="289"/>
    </row>
    <row r="319" spans="1:5" ht="23.25">
      <c r="A319" s="2"/>
      <c r="B319" s="2"/>
      <c r="C319" s="2"/>
      <c r="D319" s="2"/>
      <c r="E319" s="2"/>
    </row>
    <row r="320" spans="1:5" ht="23.25">
      <c r="A320" s="59" t="s">
        <v>70</v>
      </c>
      <c r="B320" s="7" t="s">
        <v>71</v>
      </c>
      <c r="C320" s="7" t="s">
        <v>72</v>
      </c>
      <c r="D320" s="7" t="s">
        <v>73</v>
      </c>
      <c r="E320" s="7" t="s">
        <v>74</v>
      </c>
    </row>
    <row r="321" spans="1:5" ht="23.25">
      <c r="A321" s="2"/>
      <c r="B321" s="60"/>
      <c r="C321" s="61"/>
      <c r="D321" s="61"/>
      <c r="E321" s="61"/>
    </row>
    <row r="322" spans="1:5" ht="23.25">
      <c r="A322" s="2" t="s">
        <v>75</v>
      </c>
      <c r="B322" s="62">
        <v>8289.89</v>
      </c>
      <c r="C322" s="62">
        <v>7713.09</v>
      </c>
      <c r="D322" s="62">
        <v>8289.89</v>
      </c>
      <c r="E322" s="62">
        <f>B322+C322-D322</f>
        <v>7713.09</v>
      </c>
    </row>
    <row r="323" spans="1:5" ht="23.25">
      <c r="A323" s="2" t="s">
        <v>76</v>
      </c>
      <c r="B323" s="62">
        <v>62540</v>
      </c>
      <c r="C323" s="62">
        <v>8440</v>
      </c>
      <c r="D323" s="62"/>
      <c r="E323" s="62">
        <f>B323+C323-D323</f>
        <v>70980</v>
      </c>
    </row>
    <row r="324" spans="1:5" ht="23.25">
      <c r="A324" s="2" t="s">
        <v>77</v>
      </c>
      <c r="B324" s="62"/>
      <c r="C324" s="62"/>
      <c r="D324" s="62"/>
      <c r="E324" s="62"/>
    </row>
    <row r="325" spans="1:5" ht="23.25">
      <c r="A325" s="2" t="s">
        <v>78</v>
      </c>
      <c r="B325" s="62">
        <v>3588.41</v>
      </c>
      <c r="C325" s="62">
        <v>10.45</v>
      </c>
      <c r="D325" s="62"/>
      <c r="E325" s="62">
        <f>B325+C325-D325</f>
        <v>3598.8599999999997</v>
      </c>
    </row>
    <row r="326" spans="1:5" ht="23.25">
      <c r="A326" s="2" t="s">
        <v>116</v>
      </c>
      <c r="B326" s="62">
        <v>5779</v>
      </c>
      <c r="C326" s="62">
        <v>5779</v>
      </c>
      <c r="D326" s="62">
        <v>5779</v>
      </c>
      <c r="E326" s="62">
        <f>B326+C326-D326</f>
        <v>5779</v>
      </c>
    </row>
    <row r="327" spans="1:5" ht="23.25">
      <c r="A327" s="2" t="s">
        <v>117</v>
      </c>
      <c r="B327" s="62"/>
      <c r="C327" s="62">
        <v>22311.5</v>
      </c>
      <c r="D327" s="62">
        <v>22311.5</v>
      </c>
      <c r="E327" s="62">
        <f>B327+C327-D327</f>
        <v>0</v>
      </c>
    </row>
    <row r="328" spans="1:5" ht="23.25">
      <c r="A328" s="2" t="s">
        <v>118</v>
      </c>
      <c r="B328" s="62"/>
      <c r="C328" s="62">
        <v>24101.5</v>
      </c>
      <c r="D328" s="62">
        <v>24101.5</v>
      </c>
      <c r="E328" s="62">
        <f>B328+C328-D328</f>
        <v>0</v>
      </c>
    </row>
    <row r="329" spans="1:5" ht="23.25">
      <c r="A329" s="2" t="s">
        <v>128</v>
      </c>
      <c r="B329" s="62"/>
      <c r="C329" s="62">
        <v>6700</v>
      </c>
      <c r="D329" s="62">
        <v>6700</v>
      </c>
      <c r="E329" s="62">
        <f>B329+C329-D329</f>
        <v>0</v>
      </c>
    </row>
    <row r="330" spans="1:5" ht="23.25">
      <c r="A330" s="2" t="s">
        <v>164</v>
      </c>
      <c r="B330" s="62"/>
      <c r="C330" s="62"/>
      <c r="D330" s="62"/>
      <c r="E330" s="62"/>
    </row>
    <row r="331" spans="1:5" ht="23.25">
      <c r="A331" s="2" t="s">
        <v>163</v>
      </c>
      <c r="B331" s="62"/>
      <c r="C331" s="62"/>
      <c r="D331" s="62"/>
      <c r="E331" s="62"/>
    </row>
    <row r="332" spans="1:5" ht="23.25">
      <c r="A332" s="2" t="s">
        <v>155</v>
      </c>
      <c r="B332" s="62">
        <v>28350</v>
      </c>
      <c r="C332" s="62"/>
      <c r="D332" s="62"/>
      <c r="E332" s="62">
        <f>B332+C332-D332</f>
        <v>28350</v>
      </c>
    </row>
    <row r="333" spans="1:5" ht="23.25">
      <c r="A333" s="2" t="s">
        <v>154</v>
      </c>
      <c r="B333" s="34"/>
      <c r="C333" s="34">
        <v>1418</v>
      </c>
      <c r="D333" s="34"/>
      <c r="E333" s="62">
        <f>B333+C333-D333</f>
        <v>1418</v>
      </c>
    </row>
    <row r="334" spans="1:5" ht="24" thickBot="1">
      <c r="A334" s="52" t="s">
        <v>39</v>
      </c>
      <c r="B334" s="118">
        <f>SUM(B322:B333)</f>
        <v>108547.3</v>
      </c>
      <c r="C334" s="56">
        <f>SUM(C322:C333)</f>
        <v>76473.54000000001</v>
      </c>
      <c r="D334" s="83">
        <f>SUM(D322:D333)</f>
        <v>67181.89</v>
      </c>
      <c r="E334" s="45">
        <f>SUM(E322:E333)</f>
        <v>117838.95</v>
      </c>
    </row>
    <row r="335" ht="20.25" thickTop="1"/>
    <row r="349" spans="1:5" ht="23.25">
      <c r="A349" s="289" t="s">
        <v>24</v>
      </c>
      <c r="B349" s="289"/>
      <c r="C349" s="289"/>
      <c r="D349" s="289"/>
      <c r="E349" s="289"/>
    </row>
    <row r="350" spans="1:5" ht="23.25">
      <c r="A350" s="289" t="s">
        <v>69</v>
      </c>
      <c r="B350" s="289"/>
      <c r="C350" s="289"/>
      <c r="D350" s="289"/>
      <c r="E350" s="289"/>
    </row>
    <row r="351" spans="1:5" ht="23.25">
      <c r="A351" s="289" t="s">
        <v>340</v>
      </c>
      <c r="B351" s="289"/>
      <c r="C351" s="289"/>
      <c r="D351" s="289"/>
      <c r="E351" s="289"/>
    </row>
    <row r="352" spans="1:5" ht="23.25">
      <c r="A352" s="2"/>
      <c r="B352" s="2"/>
      <c r="C352" s="2"/>
      <c r="D352" s="2"/>
      <c r="E352" s="2"/>
    </row>
    <row r="353" spans="1:5" ht="23.25">
      <c r="A353" s="59" t="s">
        <v>70</v>
      </c>
      <c r="B353" s="7" t="s">
        <v>71</v>
      </c>
      <c r="C353" s="7" t="s">
        <v>72</v>
      </c>
      <c r="D353" s="7" t="s">
        <v>73</v>
      </c>
      <c r="E353" s="7" t="s">
        <v>74</v>
      </c>
    </row>
    <row r="354" spans="1:5" ht="23.25">
      <c r="A354" s="2"/>
      <c r="B354" s="60"/>
      <c r="C354" s="61"/>
      <c r="D354" s="61"/>
      <c r="E354" s="61"/>
    </row>
    <row r="355" spans="1:5" ht="23.25">
      <c r="A355" s="2" t="s">
        <v>75</v>
      </c>
      <c r="B355" s="62">
        <v>7713.09</v>
      </c>
      <c r="C355" s="62">
        <v>15958.79</v>
      </c>
      <c r="D355" s="62">
        <v>7713.09</v>
      </c>
      <c r="E355" s="62">
        <f>B355+C355-D355</f>
        <v>15958.79</v>
      </c>
    </row>
    <row r="356" spans="1:5" ht="23.25">
      <c r="A356" s="2" t="s">
        <v>76</v>
      </c>
      <c r="B356" s="62">
        <v>70980</v>
      </c>
      <c r="C356" s="62"/>
      <c r="D356" s="62"/>
      <c r="E356" s="62">
        <f>B356+C356-D356</f>
        <v>70980</v>
      </c>
    </row>
    <row r="357" spans="1:5" ht="23.25">
      <c r="A357" s="2" t="s">
        <v>77</v>
      </c>
      <c r="B357" s="62"/>
      <c r="C357" s="62"/>
      <c r="D357" s="62"/>
      <c r="E357" s="62"/>
    </row>
    <row r="358" spans="1:5" ht="23.25">
      <c r="A358" s="2" t="s">
        <v>78</v>
      </c>
      <c r="B358" s="62">
        <v>3598.86</v>
      </c>
      <c r="C358" s="62"/>
      <c r="D358" s="62"/>
      <c r="E358" s="62">
        <f>B358+C358-D358</f>
        <v>3598.86</v>
      </c>
    </row>
    <row r="359" spans="1:5" ht="23.25">
      <c r="A359" s="2" t="s">
        <v>116</v>
      </c>
      <c r="B359" s="62">
        <v>5779</v>
      </c>
      <c r="C359" s="62">
        <v>4993</v>
      </c>
      <c r="D359" s="62">
        <v>5779</v>
      </c>
      <c r="E359" s="62">
        <f>B359+C359-D359</f>
        <v>4993</v>
      </c>
    </row>
    <row r="360" spans="1:5" ht="23.25">
      <c r="A360" s="2" t="s">
        <v>117</v>
      </c>
      <c r="B360" s="62"/>
      <c r="C360" s="62">
        <v>21811</v>
      </c>
      <c r="D360" s="62">
        <v>21811</v>
      </c>
      <c r="E360" s="62">
        <f>B360+C360-D360</f>
        <v>0</v>
      </c>
    </row>
    <row r="361" spans="1:5" ht="23.25">
      <c r="A361" s="2" t="s">
        <v>118</v>
      </c>
      <c r="B361" s="62"/>
      <c r="C361" s="62">
        <v>36640.25</v>
      </c>
      <c r="D361" s="62">
        <v>36640.25</v>
      </c>
      <c r="E361" s="62">
        <f>B361+C361-D361</f>
        <v>0</v>
      </c>
    </row>
    <row r="362" spans="1:5" ht="23.25">
      <c r="A362" s="2" t="s">
        <v>128</v>
      </c>
      <c r="B362" s="62"/>
      <c r="C362" s="62">
        <v>6700</v>
      </c>
      <c r="D362" s="62">
        <v>6700</v>
      </c>
      <c r="E362" s="62">
        <f>B362+C362-D362</f>
        <v>0</v>
      </c>
    </row>
    <row r="363" spans="1:5" ht="23.25">
      <c r="A363" s="2" t="s">
        <v>164</v>
      </c>
      <c r="B363" s="62"/>
      <c r="C363" s="62"/>
      <c r="D363" s="62"/>
      <c r="E363" s="62"/>
    </row>
    <row r="364" spans="1:5" ht="23.25">
      <c r="A364" s="2" t="s">
        <v>163</v>
      </c>
      <c r="B364" s="62"/>
      <c r="C364" s="62"/>
      <c r="D364" s="62"/>
      <c r="E364" s="62"/>
    </row>
    <row r="365" spans="1:5" ht="23.25">
      <c r="A365" s="2" t="s">
        <v>155</v>
      </c>
      <c r="B365" s="62">
        <v>28350</v>
      </c>
      <c r="C365" s="62"/>
      <c r="D365" s="62"/>
      <c r="E365" s="62">
        <f>B365+C365-D365</f>
        <v>28350</v>
      </c>
    </row>
    <row r="366" spans="1:5" ht="23.25">
      <c r="A366" s="2" t="s">
        <v>154</v>
      </c>
      <c r="B366" s="34">
        <v>1418</v>
      </c>
      <c r="C366" s="34">
        <v>2260</v>
      </c>
      <c r="D366" s="34">
        <v>3678</v>
      </c>
      <c r="E366" s="62">
        <f>B366+C366-D366</f>
        <v>0</v>
      </c>
    </row>
    <row r="367" spans="1:5" ht="24" thickBot="1">
      <c r="A367" s="52" t="s">
        <v>39</v>
      </c>
      <c r="B367" s="118">
        <f>SUM(B355:B366)</f>
        <v>117838.95</v>
      </c>
      <c r="C367" s="56">
        <f>SUM(C355:C366)</f>
        <v>88363.04000000001</v>
      </c>
      <c r="D367" s="83">
        <f>SUM(D355:D366)</f>
        <v>82321.34</v>
      </c>
      <c r="E367" s="45">
        <f>SUM(E355:E366)</f>
        <v>123880.65000000001</v>
      </c>
    </row>
    <row r="368" ht="20.25" thickTop="1"/>
    <row r="382" spans="1:5" ht="23.25">
      <c r="A382" s="289" t="s">
        <v>24</v>
      </c>
      <c r="B382" s="289"/>
      <c r="C382" s="289"/>
      <c r="D382" s="289"/>
      <c r="E382" s="289"/>
    </row>
    <row r="383" spans="1:5" ht="23.25">
      <c r="A383" s="289" t="s">
        <v>69</v>
      </c>
      <c r="B383" s="289"/>
      <c r="C383" s="289"/>
      <c r="D383" s="289"/>
      <c r="E383" s="289"/>
    </row>
    <row r="384" spans="1:5" ht="23.25">
      <c r="A384" s="289" t="s">
        <v>346</v>
      </c>
      <c r="B384" s="289"/>
      <c r="C384" s="289"/>
      <c r="D384" s="289"/>
      <c r="E384" s="289"/>
    </row>
    <row r="385" spans="1:5" ht="23.25">
      <c r="A385" s="2"/>
      <c r="B385" s="2"/>
      <c r="C385" s="2"/>
      <c r="D385" s="2"/>
      <c r="E385" s="2"/>
    </row>
    <row r="386" spans="1:5" ht="23.25">
      <c r="A386" s="59" t="s">
        <v>70</v>
      </c>
      <c r="B386" s="7" t="s">
        <v>71</v>
      </c>
      <c r="C386" s="7" t="s">
        <v>72</v>
      </c>
      <c r="D386" s="7" t="s">
        <v>73</v>
      </c>
      <c r="E386" s="7" t="s">
        <v>74</v>
      </c>
    </row>
    <row r="387" spans="1:5" ht="23.25">
      <c r="A387" s="2"/>
      <c r="B387" s="60"/>
      <c r="C387" s="61"/>
      <c r="D387" s="61"/>
      <c r="E387" s="61"/>
    </row>
    <row r="388" spans="1:5" ht="23.25">
      <c r="A388" s="2" t="s">
        <v>75</v>
      </c>
      <c r="B388" s="62">
        <v>15958.79</v>
      </c>
      <c r="C388" s="62">
        <v>9382.8</v>
      </c>
      <c r="D388" s="62">
        <v>25341.59</v>
      </c>
      <c r="E388" s="62">
        <f>B388+C388-D388</f>
        <v>0</v>
      </c>
    </row>
    <row r="389" spans="1:5" ht="23.25">
      <c r="A389" s="2" t="s">
        <v>76</v>
      </c>
      <c r="B389" s="62">
        <v>70980</v>
      </c>
      <c r="C389" s="62"/>
      <c r="D389" s="62"/>
      <c r="E389" s="62">
        <f>B389+C389-D389</f>
        <v>70980</v>
      </c>
    </row>
    <row r="390" spans="1:5" ht="23.25">
      <c r="A390" s="2" t="s">
        <v>77</v>
      </c>
      <c r="B390" s="62"/>
      <c r="C390" s="62"/>
      <c r="D390" s="62"/>
      <c r="E390" s="62"/>
    </row>
    <row r="391" spans="1:5" ht="23.25">
      <c r="A391" s="2" t="s">
        <v>78</v>
      </c>
      <c r="B391" s="62">
        <v>3598.86</v>
      </c>
      <c r="C391" s="62">
        <v>14.15</v>
      </c>
      <c r="D391" s="62"/>
      <c r="E391" s="62">
        <f>B391+C391-D391</f>
        <v>3613.01</v>
      </c>
    </row>
    <row r="392" spans="1:5" ht="23.25">
      <c r="A392" s="2" t="s">
        <v>116</v>
      </c>
      <c r="B392" s="62">
        <v>4993</v>
      </c>
      <c r="C392" s="62">
        <v>5893</v>
      </c>
      <c r="D392" s="62">
        <v>10886</v>
      </c>
      <c r="E392" s="62">
        <f>B392+C392-D392</f>
        <v>0</v>
      </c>
    </row>
    <row r="393" spans="1:5" ht="23.25">
      <c r="A393" s="2" t="s">
        <v>117</v>
      </c>
      <c r="B393" s="62"/>
      <c r="C393" s="62">
        <v>17733.5</v>
      </c>
      <c r="D393" s="62">
        <v>17733.5</v>
      </c>
      <c r="E393" s="62">
        <f>B393+C393-D393</f>
        <v>0</v>
      </c>
    </row>
    <row r="394" spans="1:5" ht="23.25">
      <c r="A394" s="2" t="s">
        <v>118</v>
      </c>
      <c r="B394" s="62"/>
      <c r="C394" s="62">
        <v>36584</v>
      </c>
      <c r="D394" s="62">
        <v>36584</v>
      </c>
      <c r="E394" s="62">
        <f>B394+C394-D394</f>
        <v>0</v>
      </c>
    </row>
    <row r="395" spans="1:5" ht="23.25">
      <c r="A395" s="2" t="s">
        <v>128</v>
      </c>
      <c r="B395" s="62"/>
      <c r="C395" s="62">
        <v>6700</v>
      </c>
      <c r="D395" s="62">
        <v>6700</v>
      </c>
      <c r="E395" s="62">
        <f>B395+C395-D395</f>
        <v>0</v>
      </c>
    </row>
    <row r="396" spans="1:5" ht="23.25">
      <c r="A396" s="2" t="s">
        <v>164</v>
      </c>
      <c r="B396" s="62"/>
      <c r="C396" s="62"/>
      <c r="D396" s="62"/>
      <c r="E396" s="62"/>
    </row>
    <row r="397" spans="1:5" ht="23.25">
      <c r="A397" s="2" t="s">
        <v>163</v>
      </c>
      <c r="B397" s="62"/>
      <c r="C397" s="62"/>
      <c r="D397" s="62"/>
      <c r="E397" s="62"/>
    </row>
    <row r="398" spans="1:5" ht="23.25">
      <c r="A398" s="2" t="s">
        <v>155</v>
      </c>
      <c r="B398" s="62">
        <v>28350</v>
      </c>
      <c r="C398" s="62"/>
      <c r="D398" s="62"/>
      <c r="E398" s="62">
        <f>B398+C398-D398</f>
        <v>28350</v>
      </c>
    </row>
    <row r="399" spans="1:5" ht="23.25">
      <c r="A399" s="2" t="s">
        <v>154</v>
      </c>
      <c r="B399" s="34">
        <v>0</v>
      </c>
      <c r="C399" s="34">
        <v>3296</v>
      </c>
      <c r="D399" s="34">
        <v>3296</v>
      </c>
      <c r="E399" s="62">
        <f>B399+C399-D399</f>
        <v>0</v>
      </c>
    </row>
    <row r="400" spans="1:5" ht="24" thickBot="1">
      <c r="A400" s="52" t="s">
        <v>39</v>
      </c>
      <c r="B400" s="118">
        <f>SUM(B388:B399)</f>
        <v>123880.65000000001</v>
      </c>
      <c r="C400" s="56">
        <f>SUM(C388:C399)</f>
        <v>79603.45</v>
      </c>
      <c r="D400" s="83">
        <f>SUM(D388:D399)</f>
        <v>100541.09</v>
      </c>
      <c r="E400" s="45">
        <f>SUM(E388:E399)</f>
        <v>102943.01</v>
      </c>
    </row>
    <row r="401" ht="20.25" thickTop="1"/>
  </sheetData>
  <sheetProtection/>
  <mergeCells count="39">
    <mergeCell ref="A382:E382"/>
    <mergeCell ref="A383:E383"/>
    <mergeCell ref="A384:E384"/>
    <mergeCell ref="A91:E91"/>
    <mergeCell ref="A92:E92"/>
    <mergeCell ref="A93:E93"/>
    <mergeCell ref="A157:E157"/>
    <mergeCell ref="A158:E158"/>
    <mergeCell ref="A121:E121"/>
    <mergeCell ref="A122:E122"/>
    <mergeCell ref="A123:E123"/>
    <mergeCell ref="A156:E156"/>
    <mergeCell ref="A286:E286"/>
    <mergeCell ref="A222:E222"/>
    <mergeCell ref="A188:E188"/>
    <mergeCell ref="A189:E189"/>
    <mergeCell ref="A61:E61"/>
    <mergeCell ref="A62:E62"/>
    <mergeCell ref="A63:E63"/>
    <mergeCell ref="A33:E33"/>
    <mergeCell ref="A1:E1"/>
    <mergeCell ref="A31:E31"/>
    <mergeCell ref="A2:E2"/>
    <mergeCell ref="A3:E3"/>
    <mergeCell ref="A32:E32"/>
    <mergeCell ref="A190:E190"/>
    <mergeCell ref="A220:E220"/>
    <mergeCell ref="A221:E221"/>
    <mergeCell ref="A252:E252"/>
    <mergeCell ref="A253:E253"/>
    <mergeCell ref="A351:E351"/>
    <mergeCell ref="A316:E316"/>
    <mergeCell ref="A317:E317"/>
    <mergeCell ref="A318:E318"/>
    <mergeCell ref="A254:E254"/>
    <mergeCell ref="A284:E284"/>
    <mergeCell ref="A285:E285"/>
    <mergeCell ref="A349:E349"/>
    <mergeCell ref="A350:E350"/>
  </mergeCells>
  <printOptions/>
  <pageMargins left="0.7086614173228347" right="0.31496062992125984" top="0.7480314960629921" bottom="0.7480314960629921" header="0.7086614173228347" footer="0.70866141732283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2015-11-11T09:16:29Z</dcterms:modified>
  <cp:category/>
  <cp:version/>
  <cp:contentType/>
  <cp:contentStatus/>
</cp:coreProperties>
</file>